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updateLinks="always" codeName="EstaPastaDeTrabalho" defaultThemeVersion="166925"/>
  <mc:AlternateContent xmlns:mc="http://schemas.openxmlformats.org/markup-compatibility/2006">
    <mc:Choice Requires="x15">
      <x15ac:absPath xmlns:x15ac="http://schemas.microsoft.com/office/spreadsheetml/2010/11/ac" url="C:\Users\tjsilva\Desktop\Dados abertos\"/>
    </mc:Choice>
  </mc:AlternateContent>
  <xr:revisionPtr revIDLastSave="34" documentId="13_ncr:1_{0601BF2F-403B-4475-89C1-E48E1A32441A}" xr6:coauthVersionLast="47" xr6:coauthVersionMax="47" xr10:uidLastSave="{D618463C-CC33-4FCB-891E-202AF56FB0D8}"/>
  <bookViews>
    <workbookView xWindow="28680" yWindow="-120" windowWidth="29040" windowHeight="15840" firstSheet="1" xr2:uid="{BAF945C6-D046-4E7E-8765-1DBC3B24BA3E}"/>
  </bookViews>
  <sheets>
    <sheet name="GERAL" sheetId="1" r:id="rId1"/>
    <sheet name="RESUMO DER-SP" sheetId="3" r:id="rId2"/>
  </sheets>
  <definedNames>
    <definedName name="_xlnm._FilterDatabase" localSheetId="0" hidden="1">GERAL!$A$1:$W$649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3" l="1"/>
  <c r="H24" i="3"/>
  <c r="H25" i="3"/>
  <c r="H26" i="3"/>
  <c r="H23" i="3"/>
  <c r="E23" i="3"/>
  <c r="E24" i="3"/>
  <c r="E25" i="3"/>
  <c r="B26" i="3"/>
  <c r="B24" i="3"/>
  <c r="B25" i="3"/>
  <c r="B23" i="3"/>
  <c r="E18" i="3"/>
  <c r="E4" i="3"/>
  <c r="E3" i="3"/>
  <c r="E5" i="3"/>
  <c r="E6" i="3"/>
  <c r="E7" i="3"/>
  <c r="E8" i="3"/>
  <c r="E9" i="3"/>
  <c r="E10" i="3"/>
  <c r="E11" i="3"/>
  <c r="E12" i="3"/>
  <c r="E13" i="3"/>
  <c r="E14" i="3"/>
  <c r="E15" i="3"/>
  <c r="E16" i="3"/>
  <c r="E17" i="3"/>
  <c r="E1" i="3"/>
  <c r="H4" i="3"/>
  <c r="B4" i="3"/>
  <c r="H17" i="3"/>
  <c r="H16" i="3"/>
  <c r="H15" i="3"/>
  <c r="H14" i="3"/>
  <c r="H13" i="3"/>
  <c r="H12" i="3"/>
  <c r="H11" i="3"/>
  <c r="H10" i="3"/>
  <c r="H9" i="3"/>
  <c r="H7" i="3"/>
  <c r="H6" i="3"/>
  <c r="H5" i="3"/>
  <c r="H3" i="3"/>
  <c r="B17" i="3"/>
  <c r="B16" i="3"/>
  <c r="B15" i="3"/>
  <c r="B14" i="3"/>
  <c r="B13" i="3"/>
  <c r="B12" i="3"/>
  <c r="B11" i="3"/>
  <c r="B10" i="3"/>
  <c r="B9" i="3"/>
  <c r="B7" i="3"/>
  <c r="B6" i="3"/>
  <c r="B5" i="3"/>
  <c r="B3" i="3"/>
  <c r="B18" i="3"/>
  <c r="H18" i="3"/>
  <c r="B8" i="3"/>
  <c r="H8" i="3"/>
  <c r="H1" i="3"/>
  <c r="B1" i="3"/>
  <c r="B28" i="3" l="1"/>
  <c r="E28" i="3"/>
  <c r="H28" i="3"/>
  <c r="B20" i="3"/>
  <c r="E20" i="3"/>
  <c r="H20" i="3"/>
</calcChain>
</file>

<file path=xl/sharedStrings.xml><?xml version="1.0" encoding="utf-8"?>
<sst xmlns="http://schemas.openxmlformats.org/spreadsheetml/2006/main" count="7947" uniqueCount="2412">
  <si>
    <t>NIS</t>
  </si>
  <si>
    <t>NOME_PROJETO_OBRA</t>
  </si>
  <si>
    <t>DESCRIÇÃO_DO_PROJETO</t>
  </si>
  <si>
    <t>NOME_DO_PROGRAMA</t>
  </si>
  <si>
    <t>SECRETARIA</t>
  </si>
  <si>
    <t>RESPONSAVEL</t>
  </si>
  <si>
    <t>CATEGORIA</t>
  </si>
  <si>
    <t>TIPO_INTERVENÇÃO</t>
  </si>
  <si>
    <t>MODAL (ADM)</t>
  </si>
  <si>
    <t>VALOR_ATUAL (R$)</t>
  </si>
  <si>
    <t>LISTA_DE_MUNICIPIOS</t>
  </si>
  <si>
    <t>LISTA_REGIÃO_ADMINISTRATIVA</t>
  </si>
  <si>
    <t>STATUS</t>
  </si>
  <si>
    <t>EXTENSÃO (KM)</t>
  </si>
  <si>
    <t>DATA_INICIO</t>
  </si>
  <si>
    <t>DATA_TERMINO</t>
  </si>
  <si>
    <t>DATA_EFETIVA_ENTREGA</t>
  </si>
  <si>
    <t>CÓDIGO DA RODOVIA</t>
  </si>
  <si>
    <t>KM INICIAL</t>
  </si>
  <si>
    <t>KM FINAL</t>
  </si>
  <si>
    <t>EMPREGOS_GERADOS_DIRETO</t>
  </si>
  <si>
    <t>EMPREGOS_GERADOS_INDIRETO</t>
  </si>
  <si>
    <t>EMPREGOS_GERADOS_TOTAL</t>
  </si>
  <si>
    <t>Conservação Especial - Bloco 01 - Lote 17 - SP 055 e SP 061 - Obras e serviços de conservação especial e reabilitação de sinalização horizontal - Extensão: 91,94 km</t>
  </si>
  <si>
    <t>Execução de serviços de conservação especial na SP 061 e SP 055 com extensão com extensão de 17,300 km, nos municípios de Guarujá e Bertioga. SP 055, com extensão de 74,640 km, nos municípios de São Sebastião, Bertioga e Santos</t>
  </si>
  <si>
    <t>2627 Melhorias na Infraestrutura de Transporte Estadual</t>
  </si>
  <si>
    <t>SEMIL</t>
  </si>
  <si>
    <t>DER</t>
  </si>
  <si>
    <t>Obra</t>
  </si>
  <si>
    <t>Manutenção/Recuperação</t>
  </si>
  <si>
    <t>Rodovias (Estaduais)</t>
  </si>
  <si>
    <t>Bertioga; Cubatão; Santos; São Sebastião</t>
  </si>
  <si>
    <t>RA da Baixada Santista</t>
  </si>
  <si>
    <t>Concluído</t>
  </si>
  <si>
    <t>SP 055;SP 061</t>
  </si>
  <si>
    <t>173,00;4,50</t>
  </si>
  <si>
    <t>247,64;21,80</t>
  </si>
  <si>
    <t>Municipais - Fase 01 - Lote 001 - Estradas MOR-354 e CAM-040 - Obras e serviços de Pavimentação - Extensão: 21,103 km</t>
  </si>
  <si>
    <t xml:space="preserve">Execução de obras e serviços de recuperação funcional de estrada vicinal com extensão total de 21,103 km, trecho entre os Municípios de Monte Mor e Campinas.  </t>
  </si>
  <si>
    <t>Pavimentação</t>
  </si>
  <si>
    <t>Rodovias (Municipais/Vicinais)</t>
  </si>
  <si>
    <t>Campinas; Monte Mor</t>
  </si>
  <si>
    <t>RA de Campinas</t>
  </si>
  <si>
    <t>Estradas MOR-354 e CAM-040</t>
  </si>
  <si>
    <t>Municipais - Fase 06 - Lote 013 - Estradas ITU-467 e SLT-010 - Obras e serviços de Recuperação Funcional - Extensão: 4,2 km</t>
  </si>
  <si>
    <t xml:space="preserve">Execução de obras e serviços de recuperação funcional de estrada vicinal com extensão total de 4,2 km, trecho entre os Municípios de Itu e Salto.  </t>
  </si>
  <si>
    <t>Recapeamento</t>
  </si>
  <si>
    <t>Itu; Salto</t>
  </si>
  <si>
    <t>RA de Sorocaba</t>
  </si>
  <si>
    <t>Estradas ITU-467 e SLT-010</t>
  </si>
  <si>
    <t>Municipais - Fase 06 - Lote 023 - Estrada Lauro Perazolli - Obras e serviços de Recuperação Funcional - Extensão: 19,56 km</t>
  </si>
  <si>
    <t xml:space="preserve">Execução de obras e serviços de recuperação funcional de estrada vicinal com extensão total de 19,56 km, trecho entre os Municípios de Igaraçú do Tietê e Macatuba.  </t>
  </si>
  <si>
    <t>Igaraçu do Tietê; Macatuba</t>
  </si>
  <si>
    <t>RA de Bauru</t>
  </si>
  <si>
    <t>Estrada Lauro Perazolli</t>
  </si>
  <si>
    <t>Municipais - Fase 06 - Lote 025 - Estrada MNT-060 - Obras e serviços de Recuperação Funcional - Extensão: 14,1 km</t>
  </si>
  <si>
    <t xml:space="preserve">Execução de obras e serviços de recuperação funcional de estrada vicinal com extensão total de 14,1 km, trecho entre os Municípios de Barra Bonita e Mineiros do Tietê.  </t>
  </si>
  <si>
    <t>Barra Bonita; Mineiros do Tietê</t>
  </si>
  <si>
    <t>Estrada MNT-060</t>
  </si>
  <si>
    <t>Municipais - Fase 06 - Lote 026 - Estradas RBB-176 e ARA-050 - Obras e serviços de Recuperação Funcional - Extensão: 33,6 km</t>
  </si>
  <si>
    <t xml:space="preserve">Execução de obras e serviços de recuperação funcional de estrada vicinal com extensão total de 33,6 km, trecho entre os Municípios de Araraquara e Ribeirão Bonito.  </t>
  </si>
  <si>
    <t>Araraquara; Ribeirão Bonito</t>
  </si>
  <si>
    <t>RA Central</t>
  </si>
  <si>
    <t>Estradas RBB-176 e ARA-050</t>
  </si>
  <si>
    <t>Municipais - Fase 06 - Lote 027 - Estrada SCA-010 - Obras e serviços de Recuperação Funcional - Extensão: 11,4 km</t>
  </si>
  <si>
    <t xml:space="preserve">Execução de obras e serviços de recuperação funcional de estrada vicinal com extensão total de 11,4 km, trecho no Município de São Carlos.  </t>
  </si>
  <si>
    <t>São Carlos</t>
  </si>
  <si>
    <t>Estrada SCA-010</t>
  </si>
  <si>
    <t>Municipais - Fase 06 - Lote 028 - Estradas MNA-378 e FNP-010 - Obras e serviços de Recuperação Funcional - Extensão: 11,1 km</t>
  </si>
  <si>
    <t xml:space="preserve">Execução de obras e serviços de recuperação funcional de estrada vicinal com extensão total de 11,1 km, trecho entre os Municípios de Fernando Prestes, Aparecida e Monte Alto.  </t>
  </si>
  <si>
    <t>Fernando Prestes; Monte Alto</t>
  </si>
  <si>
    <t>Estradas MNA-378 e FNP-010</t>
  </si>
  <si>
    <t>Municipais - Fase 06 - Lote 030 - Estradas NVE-040 e GPT-050 - Obras e serviços de Recuperação Funcional - Extensão: 11,14 km</t>
  </si>
  <si>
    <t xml:space="preserve">Execução de obras e serviços de recuperação funcional de estrada vicinal com extensão total de 11,14 km, trecho entre os Municípios de Gavião Peixoto e Nova Europa.  </t>
  </si>
  <si>
    <t>Gavião Peixoto; Nova Europa</t>
  </si>
  <si>
    <t>Estradas NVE-040 e GPT-050</t>
  </si>
  <si>
    <t>Municipais - Fase 06 - Lote 032 - Estradas IPS-156, IPS-020 e IPS-436 - Obras e serviços de Recuperação Funcional - Extensão: 16,88 km</t>
  </si>
  <si>
    <t xml:space="preserve">Execução de obras e serviços de recuperação funcional de estrada vicinal com extensão total de 16,88 km, trecho entre o Município de Itápolis.  </t>
  </si>
  <si>
    <t>Itápolis</t>
  </si>
  <si>
    <t>Estradas IPS-156, IPS-020 e IPS-436</t>
  </si>
  <si>
    <t>Municipais - Fase 06 - Lote 035 - Estrada IPG-020 - Obras e serviços de Recuperação Funcional - Extensão: 29,5 km</t>
  </si>
  <si>
    <t xml:space="preserve">Execução de obras e serviços de recuperação funcional de estrada vicinal com extensão total de 0 km, trecho no Município de Iporanga.  </t>
  </si>
  <si>
    <t>Iporanga</t>
  </si>
  <si>
    <t>RA de Itapeva</t>
  </si>
  <si>
    <t>Estrada IPG-020</t>
  </si>
  <si>
    <t>Municipais - Fase 06 - Lote 036 - Estradas ELD-252 e STB-361 - Obras e serviços de Recuperação Funcional - Extensão: 34,7 km</t>
  </si>
  <si>
    <t xml:space="preserve">Execução de obras e serviços de recuperação funcional de estrada vicinal com extensão total de 0 km, trecho entre os Municípios de Sete Barras e Eldorado.  </t>
  </si>
  <si>
    <t>Eldorado; Sete Barras</t>
  </si>
  <si>
    <t>RA de Registro</t>
  </si>
  <si>
    <t>Estradas ELD-252 e STB-361</t>
  </si>
  <si>
    <t>Municipais - Fase 06 - Lote 039 - Estrada do Livro - Obras e serviços de Recuperação Funcional - Extensão: 19,955 km</t>
  </si>
  <si>
    <t xml:space="preserve">Execução de obras e serviços de recuperação funcional de estrada vicinal com extensão total de 0 km, trecho entre os Municípios de Monteiro Lobato e Caçapava.  </t>
  </si>
  <si>
    <t>Caçapava; Monteiro Lobato</t>
  </si>
  <si>
    <t>RA de São José dos Campos</t>
  </si>
  <si>
    <t>Estrada do Livro</t>
  </si>
  <si>
    <t>Municipais - Fase 06 - Lote 042 - Estrada José Maria Gonçalves - Obras e serviços de Recuperação Funcional - Extensão: 9,1 km</t>
  </si>
  <si>
    <t xml:space="preserve">Execução de obras e serviços de recuperação funcional de estrada vicinal com extensão total de 0 km, trecho no Município de São Bento do Sapucaí.  </t>
  </si>
  <si>
    <t>São Bento do Sapucaí</t>
  </si>
  <si>
    <t>Estrada José Maria Gonçalves</t>
  </si>
  <si>
    <t>Municipais - Fase 06 - Lote 044 - Estrada IAC-020 - Obras e serviços de Recuperação Funcional - Extensão: 23,7 km</t>
  </si>
  <si>
    <t xml:space="preserve">Execução de obras e serviços de recuperação funcional de estrada vicinal com extensão total de 23,7 km, trecho no Município de Iacri.  </t>
  </si>
  <si>
    <t>Iacri</t>
  </si>
  <si>
    <t>RA de Marília</t>
  </si>
  <si>
    <t>Estrada IAC-020</t>
  </si>
  <si>
    <t>Municipais - Fase 06 - Lote 049 - Estradas TJP-020 e TQT-080 - Obras e serviços de Recuperação Funcional - Extensão: 31,8 km</t>
  </si>
  <si>
    <t xml:space="preserve">Execução de obras e serviços de recuperação funcional de estrada vicinal com extensão total de 31,8 km, trecho entre os Municípios de Taquarituba e Tejupá.  </t>
  </si>
  <si>
    <t>Taquarituba; Tejupá</t>
  </si>
  <si>
    <t>Estradas TJP-020 e TQT-080</t>
  </si>
  <si>
    <t>Municipais - Fase 06 - Lote 050 - Estradas QRO-010 e GET-225 - Obras e serviços de Recuperação Funcional - Extensão: 38,8 km</t>
  </si>
  <si>
    <t xml:space="preserve">Execução de obras e serviços de recuperação funcional de estrada vicinal com extensão total de 38,8 km, trecho entre os Municípios de Queiroz e Getulina.  </t>
  </si>
  <si>
    <t>Getulina; Queiroz</t>
  </si>
  <si>
    <t>Estradas QRO-010 e GET-225</t>
  </si>
  <si>
    <t>Municipais - Fase 06 - Lote 056 - Estrada José Riul - Obras e serviços de Recuperação Funcional - Extensão: 6,7 km</t>
  </si>
  <si>
    <t xml:space="preserve">Execução de obras e serviços de recuperação funcional de estrada vicinal com extensão total de 0 km, trecho no Município de Jardinópolis.  </t>
  </si>
  <si>
    <t>Jardinópolis</t>
  </si>
  <si>
    <t>RA de Ribeirão Preto</t>
  </si>
  <si>
    <t>Estrada José Riul</t>
  </si>
  <si>
    <t>Municipais - Fase 06 - Lote 057 - Estrada ATP-124 - Obras e serviços de Recuperação Funcional - Extensão: 6,7 km</t>
  </si>
  <si>
    <t xml:space="preserve">Execução de obras e serviços de recuperação funcional de estrada vicinal com extensão total de 0 km, trecho no Município de Altinópolis.  </t>
  </si>
  <si>
    <t>Altinópolis</t>
  </si>
  <si>
    <t>Estrada ATP-124</t>
  </si>
  <si>
    <t>Municipais - Fase 06 - Lote 059 - Estradas Vicinal - Obras e serviços de Recuperação Funcional - Extensão: 0 km</t>
  </si>
  <si>
    <t xml:space="preserve">Execução de obras e serviços de recuperação funcional de estrada vicinal com extensão total de 0 km, trecho no Município de Santa Rita do Passa Quatro.  </t>
  </si>
  <si>
    <t>Santa Rita do Passa Quatro</t>
  </si>
  <si>
    <t>Estradas Vicinal</t>
  </si>
  <si>
    <t>Municipais - Fase 06 - Lote 060 - Estradas MAR-305, URP-269 e IJO-040 - Obras e serviços de Recuperação Funcional - Extensão: 27,9 km</t>
  </si>
  <si>
    <t xml:space="preserve">Execução de obras e serviços de recuperação funcional de estrada vicinal com extensão total de 27,9 km, trecho entre os Municípios de Itajobi, Marapoama e Urupês.  </t>
  </si>
  <si>
    <t>Itajobi; Marapoama; Urupês</t>
  </si>
  <si>
    <t>RA de São José do Rio Preto</t>
  </si>
  <si>
    <t>Estradas MAR-305, URP-269 e IJO-040</t>
  </si>
  <si>
    <t>Municipais - Fase 06 - Lote 061 - Estradas ARH-459, PLP-390 e ARH-060 - Obras e serviços de Recuperação Funcional - Extensão: 13,9 km</t>
  </si>
  <si>
    <t xml:space="preserve">Execução de obras e serviços de recuperação funcional de estrada vicinal com extensão total de 13,9 km, trecho entre os Municípios de Palmares Paulista e Ariranha.  </t>
  </si>
  <si>
    <t>Ariranha; Palmares Paulista</t>
  </si>
  <si>
    <t>Estradas ARH-459, PLP-390 e ARH-060</t>
  </si>
  <si>
    <t>Municipais - Fase 06 - Lote 062 - Estradas Serafim Simprini, UCH-410, TAB-020 e NOV-040 - Obras e serviços de Recuperação Funcional - Extensão: 30,41 km</t>
  </si>
  <si>
    <t xml:space="preserve">Execução de obras e serviços de recuperação funcional de estrada vicinal com extensão total de 30,41 km, trecho entre os Municípios de Uchoa, Tabapuã, Embaúba e Novais .  </t>
  </si>
  <si>
    <t>Embaúba; Novais; Tabapuã; Uchoa</t>
  </si>
  <si>
    <t>RA de Barretos</t>
  </si>
  <si>
    <t>Estradas Serafim Simprini, UCH-410, TAB-020 e NOV-040</t>
  </si>
  <si>
    <t>Municipais - Fase 06 - Lote 064 - Estradas MSS-259 e MSS-377 - Obras e serviços de Recuperação Funcional - Extensão: 14 km</t>
  </si>
  <si>
    <t xml:space="preserve">Execução de obras e serviços de recuperação funcional de estrada vicinal com extensão total de 14 km, trecho no Município de Mirassol.  </t>
  </si>
  <si>
    <t>Mirassol</t>
  </si>
  <si>
    <t>Estradas MSS-259 e MSS-377</t>
  </si>
  <si>
    <t>Municipais - Fase 06 - Lote 067 - Estradas VTG-040 e STS-050 - Obras e serviços de Recuperação Funcional - Extensão: 29,3 km</t>
  </si>
  <si>
    <t xml:space="preserve">Execução de obras e serviços de recuperação funcional de estrada vicinal com extensão total de 29,3 km, trecho entre os Municípios de Sebastianópolis do Sul e Votuporanga.  </t>
  </si>
  <si>
    <t>Sebastianópolis do Sul; Votuporanga</t>
  </si>
  <si>
    <t>Estradas VTG-040 e STS-050</t>
  </si>
  <si>
    <t>Municipais - Fase 06 - Lote 068 - Estradas Noel Nutels e Engenheiro Marsillac - Obras e serviços de Recuperação Funcional - Extensão: 13 km</t>
  </si>
  <si>
    <t xml:space="preserve">Execução de obras e serviços de recuperação funcional de estrada vicinal com extensão total de 2,2 km, trecho entre os Municípios de São Paulo.  </t>
  </si>
  <si>
    <t>São Paulo</t>
  </si>
  <si>
    <t>Região Metropolitana de São Paulo</t>
  </si>
  <si>
    <t>Estradas Noel Nutels e Engenheiro Marsillac</t>
  </si>
  <si>
    <t>Municipais - Fase 06 - Lote 069 - Estradas das Laranjeiras e de Santa Inês - Obras e serviços de Recuperação Funcional - Extensão: 26,95 km</t>
  </si>
  <si>
    <t xml:space="preserve">Execução de obras e serviços de recuperação funcional de estrada vicinal com extensão total de 55,5 km, trecho entre os Municípios de Caieiras, Mairiporã e São Paulo.  </t>
  </si>
  <si>
    <t>Caieiras; Mairiporã; São Paulo</t>
  </si>
  <si>
    <t>Estradas das Laranjeiras e de Santa Inês</t>
  </si>
  <si>
    <t>Municipais - Fase 06 - Lote 073 - Estrada da Colônia - Obras e serviços de Recuperação Funcional - Extensão: 13,6 km</t>
  </si>
  <si>
    <t xml:space="preserve">Execução de obras e serviços de recuperação funcional de estrada vicinal com extensão total de 13,6 km, trecho no Município de São Paulo.  </t>
  </si>
  <si>
    <t>Estrada da Colônia</t>
  </si>
  <si>
    <t>Municipais - Fase 06 - Lote 074 - Estradas Ecoturística de Parelheiros e Itaim II - Obras e serviços de Recuperação Funcional - Extensão: 7,4 km</t>
  </si>
  <si>
    <t xml:space="preserve">Execução de obras e serviços de recuperação funcional de estrada vicinal com extensão total de 7,4 km, trecho no Município de São Paulo.  </t>
  </si>
  <si>
    <t>Estradas Ecoturística de Parelheiros e Itaim II</t>
  </si>
  <si>
    <t>Municipais - Fase 06 - Lote 081 - Estradas MOC-020 e TPB-050 - Obras e serviços de Recuperação Funcional - Extensão: 8 km</t>
  </si>
  <si>
    <t xml:space="preserve">Execução de obras e serviços de recuperação funcional de estrada vicinal com extensão total de 0 km, trecho entre os Municípios de Tapiratiba e Mococa.  </t>
  </si>
  <si>
    <t>Mococa; Tapiratiba</t>
  </si>
  <si>
    <t>Estradas MOC-020 e TPB-050</t>
  </si>
  <si>
    <t>Municipais - Fase 07 - Lote 001 - Estrada Basílio Vieira de Godoy - Obras e serviços de Recuperação Funcional - Extensão: 7,8 km</t>
  </si>
  <si>
    <t xml:space="preserve">Execução de obras e serviços de recuperação funcional de estrada vicinal com extensão total de 7,8 km, trecho no Município de Pedreira.  </t>
  </si>
  <si>
    <t>Pedreira</t>
  </si>
  <si>
    <t>Estrada Basílio Vieira de Godoy</t>
  </si>
  <si>
    <t>Municipais - Fase 07 - Lote 002 - Estrada MMR-371 - Obras e serviços de Pavimentação - Extensão: 3,241 km</t>
  </si>
  <si>
    <t xml:space="preserve">Execução de obras e serviços de recuperação funcional de estrada vicinal com extensão total de 3,241 km, trecho no Município de Mogi Mirim.  </t>
  </si>
  <si>
    <t>Mogi Mirim</t>
  </si>
  <si>
    <t>Estrada MMR-371</t>
  </si>
  <si>
    <t>Municipais - Fase 07 - Lote 003 - Estradas Oratório e Visconde de Soutelo - Obras e serviços de Pavimentação - Extensão: 10,5 km</t>
  </si>
  <si>
    <t xml:space="preserve">Execução de obras e serviços de recuperação funcional de estrada vicinal com extensão total de 10,5 km, trecho no Município de Socorro.  </t>
  </si>
  <si>
    <t>Socorro</t>
  </si>
  <si>
    <t>Estradas Oratório e Visconde de Soutelo</t>
  </si>
  <si>
    <t>Municipais - Fase 07 - Lote 004 - Estradas de Interligação (SPI 177 e 342) - Obras e serviços de Pavimentação - Extensão: 8,617 km</t>
  </si>
  <si>
    <t xml:space="preserve">Execução de obras e serviços de recuperação funcional de estrada vicinal com extensão total de 8,617 km, trecho no Município de Itapira.  </t>
  </si>
  <si>
    <t>Itapira</t>
  </si>
  <si>
    <t>Estradas de Interligação (SPI 177 e 342)</t>
  </si>
  <si>
    <t>Municipais - Fase 07 - Lote 005 - Estrada Tomoteru Takase - Obras e serviços de Pavimentação - Extensão: 11,268 km</t>
  </si>
  <si>
    <t xml:space="preserve">Execução de obras e serviços de recuperação funcional de estrada vicinal com extensão total de 11,268 km, trecho entre os Municípios de Atibaia e Bragança Paulista.  </t>
  </si>
  <si>
    <t>Atibaia; Bragança Paulista</t>
  </si>
  <si>
    <t>Estrada Tomoteru Takase</t>
  </si>
  <si>
    <t>Municipais - Fase 07 - Lote 006 - Estrada Marcelo Gavazzi - Obras e serviços de Pavimentação - Extensão: 3,5 km</t>
  </si>
  <si>
    <t xml:space="preserve">Execução de obras e serviços de recuperação funcional de estrada vicinal com extensão total de 3,5 km, trecho no Município de Águas de Lindóia.  </t>
  </si>
  <si>
    <t>Águas de Lindóia</t>
  </si>
  <si>
    <t>Estrada Marcelo Gavazzi</t>
  </si>
  <si>
    <t>Municipais - Fase 07 - Lote 009 - Estrada Luiz José Sguário - Obras e serviços de Recuperação Funcional - Extensão: 29,8 km</t>
  </si>
  <si>
    <t xml:space="preserve">Execução de obras e serviços de recuperação funcional de estrada vicinal com extensão total de 29,8 km, trecho entre os Municípios de Itapeva e Nova Campina.  </t>
  </si>
  <si>
    <t>Itapeva; Nova Campina</t>
  </si>
  <si>
    <t>Estrada Luiz José Sguário</t>
  </si>
  <si>
    <t>Municipais - Fase 07 - Lote 010 - Estrada RBR-030 - Obras e serviços de Recuperação Funcional - Extensão: 30,3 km</t>
  </si>
  <si>
    <t xml:space="preserve">Execução de obras e serviços de recuperação funcional de estrada vicinal com extensão total de 30,3 km, trecho no Município de Ribeirão Branco.  </t>
  </si>
  <si>
    <t>Ribeirão Branco</t>
  </si>
  <si>
    <t>Estrada RBR-030</t>
  </si>
  <si>
    <t>Municipais - Fase 07 - Lote 011 - Estrada AP-36 - Obras e serviços de Recuperação Funcional - Extensão: 27,1 km</t>
  </si>
  <si>
    <t xml:space="preserve">Execução de obras e serviços de recuperação funcional de estrada vicinal com extensão total de 27,1 km, trecho no Município de Apiaí.  </t>
  </si>
  <si>
    <t>Apiaí</t>
  </si>
  <si>
    <t>Estrada AP-36</t>
  </si>
  <si>
    <t>Municipais - Fase 07 - Lote 012 - Estrada ARS-030 - Obras e serviços de Recuperação Funcional - Extensão: 37,52 km</t>
  </si>
  <si>
    <t xml:space="preserve">Execução de obras e serviços de recuperação funcional de estrada vicinal com extensão total de 37,52 km, trecho entre os Municípios de Araçoiaba da Serra e Sarapuí.  </t>
  </si>
  <si>
    <t>Araçoiaba da Serra; Sarapuí</t>
  </si>
  <si>
    <t>Estrada ARS-030</t>
  </si>
  <si>
    <t>Municipais - Fase 07 - Lote 013 - Estradas PLS-347 e TPR-020 - Obras e serviços de Recuperação Funcional - Extensão: 29,1 km</t>
  </si>
  <si>
    <t xml:space="preserve">Execução de obras e serviços de recuperação funcional de estrada vicinal com extensão total de 29,1 km, trecho entre os Municípios de Pilar do Sul e Tapiraí.  </t>
  </si>
  <si>
    <t>Pilar do Sul; Tapiraí</t>
  </si>
  <si>
    <t>Estradas PLS-347 e TPR-020</t>
  </si>
  <si>
    <t>Municipais - Fase 07 - Lote 014 - Estrada Frederico Zambianco - Obras e serviços de Pavimentação - Extensão: 14,84 km</t>
  </si>
  <si>
    <t xml:space="preserve">Execução de obras e serviços de recuperação funcional de estrada vicinal com extensão total de 14,84 km, trecho no Município de Tietê.  </t>
  </si>
  <si>
    <t>Tietê</t>
  </si>
  <si>
    <t>Estrada Frederico Zambianco</t>
  </si>
  <si>
    <t>Municipais - Fase 07 - Lote 018 - Estrada Prefeito Tibiriça - Obras e serviços de Recuperação Funcional - Extensão: 10,9 km</t>
  </si>
  <si>
    <t xml:space="preserve">Execução de obras e serviços de recuperação funcional de estrada vicinal com extensão total de 10,9 km, trecho no Município de Paranapanema.  </t>
  </si>
  <si>
    <t>Paranapanema</t>
  </si>
  <si>
    <t>Estrada Prefeito Tibiriça</t>
  </si>
  <si>
    <t>Municipais - Fase 07 - Lote 020 - Estrada IAG-344 - Obras e serviços de Pavimentação - Extensão: 10,708 km</t>
  </si>
  <si>
    <t xml:space="preserve">Execução de obras e serviços de recuperação funcional de estrada vicinal com extensão total de 10,7 km, trecho no Município de Iacanga.  </t>
  </si>
  <si>
    <t>Iacanga</t>
  </si>
  <si>
    <t>Estrada IAG-344</t>
  </si>
  <si>
    <t>Municipais - Fase 07 - Lote 021 - Estrada LIN-030 - Obras e serviços de Recuperação Funcional - Extensão: 22,5 km</t>
  </si>
  <si>
    <t xml:space="preserve">Execução de obras e serviços de recuperação funcional de estrada vicinal com extensão total de 22,5 km, trecho no Município de Lins.   </t>
  </si>
  <si>
    <t>Lins</t>
  </si>
  <si>
    <t>Estrada LIN-030</t>
  </si>
  <si>
    <t>Municipais - Fase 07 - Lote 022 - Estradas DRT-323 e AVI-030 - Obras e serviços de Recuperação Funcional - Extensão: 22,9 km</t>
  </si>
  <si>
    <t xml:space="preserve">Execução de obras e serviços de recuperação funcional de estrada vicinal com extensão total de 22,9 km, trecho entre os Municípios de Duartina e Avaí.  </t>
  </si>
  <si>
    <t>Avaí; Duartina</t>
  </si>
  <si>
    <t>Estradas DRT-323 e AVI-030</t>
  </si>
  <si>
    <t>Municipais - Fase 07 - Lote 023 - Estrada LIN-251 - Obras e serviços de Pavimentação - Extensão: 8,68 km</t>
  </si>
  <si>
    <t xml:space="preserve">Execução de obras e serviços de recuperação funcional de estrada vicinal com extensão total de 8,68 km, trecho no Município de Lins.  </t>
  </si>
  <si>
    <t>Estrada LIN-251</t>
  </si>
  <si>
    <t>Municipais - Fase 07 - Lote 024 - Estrada Odilon Cassetari - Obras e serviços de Pavimentação - Extensão: 4,285 km</t>
  </si>
  <si>
    <t xml:space="preserve">Execução de obras e serviços de recuperação funcional de estrada vicinal com extensão total de 4,285 km, trecho no Município de Botucatu.  </t>
  </si>
  <si>
    <t>Botucatu</t>
  </si>
  <si>
    <t>Estrada Odilon Cassetari</t>
  </si>
  <si>
    <t>Municipais - Fase 07 - Lote 025 - Estradas SCA-329 e SCA-060 - Obras e serviços de Recuperação Funcional - Extensão: 23,19 km</t>
  </si>
  <si>
    <t xml:space="preserve">Execução de obras e serviços de recuperação funcional de estrada vicinal com extensão total de 23,19 km, trecho entre os Municípios de São Carlos.  </t>
  </si>
  <si>
    <t>Estradas SCA-329 e SCA-060</t>
  </si>
  <si>
    <t>Municipais - Fase 07 - Lote 026 - Estradas RBB-070 e BES-040 - Obras e serviços de Pavimentação - Extensão: 16,154 km</t>
  </si>
  <si>
    <t xml:space="preserve">Execução de obras e serviços de recuperação funcional de estrada vicinal com extensão total de 16,154 km, trecho entre os Municípios de Ribeirão Bonito e Trabiju.  </t>
  </si>
  <si>
    <t>Ribeirão Bonito; Trabiju</t>
  </si>
  <si>
    <t>Estradas RBB-070 e BES-040</t>
  </si>
  <si>
    <t>Municipais - Fase 07 - Lote 027 - Estradas DCV-256 e PNG-070 - Obras e serviços de Pavimentação - Extensão: 16,8 km</t>
  </si>
  <si>
    <t xml:space="preserve">Execução de obras e serviços de recuperação funcional de estrada vicinal com extensão total de 16,8 km, trecho entre os Municípios de Descalvado e Pirassununga.  </t>
  </si>
  <si>
    <t>Descalvado; Pirassununga</t>
  </si>
  <si>
    <t>Estradas DCV-256 e PNG-070</t>
  </si>
  <si>
    <t>Municipais - Fase 07 - Lote 028 - Estrada IGU-999 - Obras e serviços de Pavimentação - Extensão: 9,7 km</t>
  </si>
  <si>
    <t xml:space="preserve">Execução de obras e serviços de recuperação funcional de estrada vicinal com extensão total de 9,7 km, trecho no Município de Iguape.  </t>
  </si>
  <si>
    <t>Iguape</t>
  </si>
  <si>
    <t>Estrada IGU-999</t>
  </si>
  <si>
    <t>Municipais - Fase 07 - Lote 031 - Estrada do Jaguarão - Obras e serviços de Pavimentação - Extensão: 12,43 km</t>
  </si>
  <si>
    <t xml:space="preserve">Execução de obras e serviços de recuperação funcional de estrada vicinal com extensão total de 0 km, trecho no Município de Lagoinha e Cunha.  </t>
  </si>
  <si>
    <t>Cunha; Lagoinha</t>
  </si>
  <si>
    <t>Estrada do Jaguarão</t>
  </si>
  <si>
    <t>Municipais - Fase 07 - Lote 032 - Estrada PIN-040 - Obras e serviços de Pavimentação - Extensão: 26,2 km</t>
  </si>
  <si>
    <t xml:space="preserve">Execução de obras e serviços de recuperação funcional de estrada vicinal com extensão total de 0 km, trecho entre os Municípios de Pindamonhangaba, Taubaté e Lagoinha.  </t>
  </si>
  <si>
    <t>Lagoinha; Pindamonhangaba; Taubaté</t>
  </si>
  <si>
    <t>Estrada PIN-040</t>
  </si>
  <si>
    <t>Municipais - Fase 07 - Lote 034 - Estrada AEI-999 - Obras e serviços de Pavimentação - Extensão: 6,49 km</t>
  </si>
  <si>
    <t xml:space="preserve">Execução de obras e serviços de recuperação funcional de estrada vicinal com extensão total de 0 km, trecho no Município de Areias.  </t>
  </si>
  <si>
    <t>Areias</t>
  </si>
  <si>
    <t>Estrada AEI-999</t>
  </si>
  <si>
    <t>Municipais - Fase 07 - Lote 035 - Estrada TAR-153 - Obras e serviços de Pavimentação - Extensão: 1,504 km</t>
  </si>
  <si>
    <t xml:space="preserve">Execução de obras e serviços de recuperação funcional de estrada vicinal com extensão total de 1,504 km, trecho no Município de Tarumã.  </t>
  </si>
  <si>
    <t>Tarumã</t>
  </si>
  <si>
    <t>Estrada TAR-153</t>
  </si>
  <si>
    <t>Municipais - Fase 07 - Lote 036 - Estrada SCD-030 - Obras e serviços de Recuperação Funcional - Extensão: 14,4 km</t>
  </si>
  <si>
    <t xml:space="preserve">Execução de obras e serviços de recuperação funcional de estrada vicinal com extensão total de 14,4 km, trecho no Município de Santa Cruz do Rio Pardo.  </t>
  </si>
  <si>
    <t>Santa Cruz do Rio Pardo</t>
  </si>
  <si>
    <t>Estrada SCD-030</t>
  </si>
  <si>
    <t>Municipais - Fase 07 - Lote 037 - Estrada PMP-010 - Obras e serviços de Recuperação Funcional - Extensão: 30,5 km</t>
  </si>
  <si>
    <t xml:space="preserve">Execução de obras e serviços de recuperação funcional de estrada vicinal com extensão total de 30,5 km, trecho no Município de Pompéia.  </t>
  </si>
  <si>
    <t>Pompéia</t>
  </si>
  <si>
    <t>Estrada PMP-010</t>
  </si>
  <si>
    <t xml:space="preserve">Municipais - Fase 07 - Lote 040 - Estrada ASS-050 - Obras e serviços de Pavimentação - Extensão: 5,09 km </t>
  </si>
  <si>
    <t xml:space="preserve">Execução de obras e serviços de recuperação funcional de estrada vicinal com extensão total de 5,09 km, trecho no Município de Assis.  </t>
  </si>
  <si>
    <t>Assis</t>
  </si>
  <si>
    <t>Estrada ASS-050</t>
  </si>
  <si>
    <t>Municipais - Fase 07 - Lote 043 - Estrada SPT-050 - Obras e serviços de Pavimentação - Extensão: 16,97 km</t>
  </si>
  <si>
    <t>Execução de obras e serviços de recuperação funcional de estrada vicinal com extensão total de 16,97 km, trecho entre os Municípios de São Pedro do Turvo.  '</t>
  </si>
  <si>
    <t>São Pedro do Turvo</t>
  </si>
  <si>
    <t>Estrada SPT-050</t>
  </si>
  <si>
    <t>Municipais - Fase 07 - Lote 044 - Estrada MAG-080 - Obras e serviços de Pavimentação - Extensão: 22,26 km</t>
  </si>
  <si>
    <t xml:space="preserve">Execução de obras e serviços de recuperação funcional de estrada vicinal com extensão total de 0 km, trecho no Município de Guaíra e Morro Agudo.  </t>
  </si>
  <si>
    <t>Guaíra; Morro Agudo</t>
  </si>
  <si>
    <t>Estrada MAG-080</t>
  </si>
  <si>
    <t>Municipais - Fase 07 - Lote 045 - Estrada Said Hamed Saleh - Obras e serviços de Recuperação Funcional - Extensão: 4,5 km</t>
  </si>
  <si>
    <t xml:space="preserve">Execução de obras e serviços de recuperação funcional de estrada vicinal com extensão total de 0 km, trecho no Município de Pradópolis.  </t>
  </si>
  <si>
    <t>Pradópolis</t>
  </si>
  <si>
    <t>Estrada Said Hamed Saleh</t>
  </si>
  <si>
    <t>Municipais - Fase 07 - Lote 046 - Estrada SPV-48 - Obras e serviços de Recuperação Funcional - Extensão: 35 km</t>
  </si>
  <si>
    <t xml:space="preserve">Execução de obras e serviços de recuperação funcional de estrada vicinal com extensão total de 0 km, trecho entre os Municípios de Serrana e Altinópolis.  </t>
  </si>
  <si>
    <t>Altinópolis; Serrana</t>
  </si>
  <si>
    <t>Estrada SPV-48</t>
  </si>
  <si>
    <t>Municipais - Fase 07 - Lote 047 - Estrada Mário Maziero - Obras e serviços de Recuperação Funcional - Extensão: 13,5 km</t>
  </si>
  <si>
    <t xml:space="preserve">Execução de obras e serviços de recuperação funcional de estrada vicinal com extensão total de 0 km, trecho no Município de Guatapará.  </t>
  </si>
  <si>
    <t>Guatapará</t>
  </si>
  <si>
    <t>Estrada Mário Maziero</t>
  </si>
  <si>
    <t>Municipais - Fase 07 - Lote 049 - Estrada NUP-020 - Obras e serviços de Pavimentação - Extensão: 6,22 km</t>
  </si>
  <si>
    <t xml:space="preserve">Execução de obras e serviços de recuperação funcional de estrada vicinal com extensão total de 6,22 km, trecho no Município de Nuporanga.  </t>
  </si>
  <si>
    <t>Nuporanga</t>
  </si>
  <si>
    <t>RA de Franca</t>
  </si>
  <si>
    <t>Estrada NUP-020</t>
  </si>
  <si>
    <t>Municipais - Fase 07 - Lote 050 - Estrada LAN-244 - Obras e serviços de Pavimentação - Extensão: 10,99 km</t>
  </si>
  <si>
    <t xml:space="preserve">Execução de obras e serviços de recuperação funcional de estrada vicinal com extensão total de 0 km, trecho no Município de Luis Antônio.  </t>
  </si>
  <si>
    <t>Luís Antônio</t>
  </si>
  <si>
    <t>Estrada LAN-244</t>
  </si>
  <si>
    <t>Municipais - Fase 07 - Lote 051 - Estradas José Domingues Netto, SJR-150 e SPA-423 - Obras e serviços de Pavimentação - Extensão: 6,82 km</t>
  </si>
  <si>
    <t xml:space="preserve">Execução de obras e serviços de recuperação funcional de estrada vicinal com extensão total de 6,82 km, trecho entre os Municípios de São José do Rio Preto, Cedral e Bady Bassitt.  </t>
  </si>
  <si>
    <t>Bady Bassitt; Cedral; São José do Rio Preto</t>
  </si>
  <si>
    <t>Estradas José Domingues Netto, SJR-150 e SPA 423</t>
  </si>
  <si>
    <t>Municipais - Fase 07 - Lote 052 - Estradas ESO-070 e TUR-020 - Obras e serviços de Recuperação Funcional - Extensão: 20,3 km</t>
  </si>
  <si>
    <t xml:space="preserve">Execução de obras e serviços de recuperação funcional de estrada vicinal com extensão total de 20,3 km, trecho entre os Municípios de Estrela D'Oeste e Turmalina.  </t>
  </si>
  <si>
    <t>Estrela dOeste; Turmalina</t>
  </si>
  <si>
    <t>Estradas ESO-070 e TUR-020</t>
  </si>
  <si>
    <t>Municipais - Fase 07 - Lote 053 - Estradas MEN-010, PTR-050 e PTR-353 - Obras e serviços de Recuperação Funcional - Extensão: 30 km</t>
  </si>
  <si>
    <t xml:space="preserve">Execução de obras e serviços de recuperação funcional de estrada vicinal com extensão total de 30 km, trecho entre os Municípios de Mendonça e Potirendaba.  </t>
  </si>
  <si>
    <t>Mendonça; Potirendaba</t>
  </si>
  <si>
    <t>Estradas MEN-010, PTR-050 e PTR-353</t>
  </si>
  <si>
    <t>Municipais - Fase 07 - Lote 054 - Estradas PTR-070 e BBS-364 - Obras e serviços de Recuperação Funcional - Extensão: 15 km</t>
  </si>
  <si>
    <t xml:space="preserve">Execução de obras e serviços de recuperação funcional de estrada vicinal com extensão total de 15 km, trecho entre os Municípios de Potirendaba e Bady Bassitt.  </t>
  </si>
  <si>
    <t>Bady Bassitt; Potirendaba</t>
  </si>
  <si>
    <t>Estradas PTR-070 e BBS-364</t>
  </si>
  <si>
    <t>Municipais - Fase 07 - Lote 057 - Estradas FNP-060, ARH-020, ARH-393 e SAD-010 - Obras e serviços de Recuperação Funcional - Extensão: 24,76 km</t>
  </si>
  <si>
    <t xml:space="preserve">Execução de obras e serviços de recuperação funcional de estrada vicinal com extensão total de 24,76 km, trecho entre os Municípios de Fernando Prestes, Ariranha e Santa Adélia.  </t>
  </si>
  <si>
    <t>Ariranha; Fernando Prestes; Santa Adélia</t>
  </si>
  <si>
    <t>Estradas FNP-060, ARH-020, ARH-393 e SAD-010</t>
  </si>
  <si>
    <t>Municipais - Fase 07 - Lote 058 - Estrada MRE-999 - Obras e serviços de Pavimentação - Extensão: 11,5 km</t>
  </si>
  <si>
    <t xml:space="preserve">Execução de obras e serviços de recuperação funcional de estrada vicinal com extensão total de 11,5 km, trecho no Município de Mira Estrela.  </t>
  </si>
  <si>
    <t>Mira Estrela</t>
  </si>
  <si>
    <t>Estrada MRE-999</t>
  </si>
  <si>
    <t>Municipais - Fase 07 - Lote 059 - Estradas NOV-020, CTV-020 e CTV-999 - Obras e serviços de Pavimentação - Extensão: 12,33 km</t>
  </si>
  <si>
    <t xml:space="preserve">Execução de obras e serviços de recuperação funcional de estrada vicinal com extensão total de 12,33 km, trecho entre os Municípios de Novais e Catanduva.  </t>
  </si>
  <si>
    <t>Catanduva; Novais</t>
  </si>
  <si>
    <t>Estradas NOV-020, CTV-020 e CTV-999</t>
  </si>
  <si>
    <t>Municipais - Fase 07 - Lote 060 - Estradas do Serrote e Mário Alves Pereira - Obras e serviços de Pavimentação - Extensão: 10,102 km</t>
  </si>
  <si>
    <t xml:space="preserve">Execução de obras e serviços de recuperação funcional de estrada vicinal com extensão total de 20,204 km, trecho entre os Municípios de Salesópolis e Guararema.  </t>
  </si>
  <si>
    <t>Guararema; Salesópolis</t>
  </si>
  <si>
    <t>Estradas do Serrote e Mário Alves Pereira</t>
  </si>
  <si>
    <t>Municipais - Fase 07 - Lote 061 - Estrada Governador Mario Covas Junior - Obras e serviços de Recuperação Funcional - Extensão: 7,4 km</t>
  </si>
  <si>
    <t xml:space="preserve">Execução de obras e serviços de recuperação funcional de estrada vicinal com extensão total de 22,2 km, trecho entre os Municípios de Suzano, Itaquaquecetuba e Poá.  </t>
  </si>
  <si>
    <t>Itaquaquecetuba; Poá; Suzano</t>
  </si>
  <si>
    <t>Estrada Governador Mario Covas Junior</t>
  </si>
  <si>
    <t>Municipais - Fase 07 - Lote 062 - Estrada Cel. Sezefredo Fagundes - Obras e serviços de Recuperação Funcional - Extensão: 11,5 km</t>
  </si>
  <si>
    <t xml:space="preserve">Execução de obras e serviços de recuperação funcional de estrada vicinal com extensão total de 11,5 km, trecho no Município de São Paulo.  </t>
  </si>
  <si>
    <t>Estrada Cel. Sezefredo Fagundes</t>
  </si>
  <si>
    <t>Municipais - Fase 07 - Lote 063 - Estradas Jaceguava e Paiol - Obras e serviços de Recuperação Funcional - Extensão: 13,5 km</t>
  </si>
  <si>
    <t xml:space="preserve">Execução de obras e serviços de recuperação funcional de estrada vicinal com extensão total de 27 km, trecho entre os Municípios de São Paulo e Embu Guaçu.  </t>
  </si>
  <si>
    <t>Embu-Guaçu; São Paulo</t>
  </si>
  <si>
    <t>Estradas Jaceguava e Paiol</t>
  </si>
  <si>
    <t>Municipais - Fase 07 - Lote 065 - Estrada VPS-060 - Obras e serviços de Pavimentação - Extensão: 22,8 km</t>
  </si>
  <si>
    <t xml:space="preserve">Execução de obras e serviços de recuperação funcional de estrada vicinal com extensão total de 22,8 km, trecho no Município de Valparaíso.  </t>
  </si>
  <si>
    <t>Valparaíso</t>
  </si>
  <si>
    <t>RA de Araçatuba</t>
  </si>
  <si>
    <t>Estrada VPS-060</t>
  </si>
  <si>
    <t>Municipais - Fase 07 - Lote 066 - Estradas BRA-308 e GLI-010 - Obras e serviços de Recuperação Funcional - Extensão: 24,4 km</t>
  </si>
  <si>
    <t xml:space="preserve">Execução de obras e serviços de recuperação funcional de estrada vicinal com extensão total de 24,4 km, trecho entre os Municípios de Glicério e Brejo Alegre.  </t>
  </si>
  <si>
    <t>Brejo Alegre; Glicério</t>
  </si>
  <si>
    <t>Estradas BRA-308 e GLI-010</t>
  </si>
  <si>
    <t>Municipais - Fase 07 - Lote 067 - Estrada Contorno Viário de Ligação (SP 310) - Obras e serviços de Pavimentação - Extensão: 4,5 km</t>
  </si>
  <si>
    <t xml:space="preserve">Execução de obras e serviços de recuperação funcional de estrada vicinal com extensão total de 4,5 km, trecho no Município de Ilha Solteira.  </t>
  </si>
  <si>
    <t>Ilha Solteira</t>
  </si>
  <si>
    <t>Estrada Contorno Viário de Ligação (SP 310)</t>
  </si>
  <si>
    <t>Municipais - Fase 07 - Lote 068 - Estrada BTM-020 - Obras e serviços de Pavimentação - Extensão: 8,043 km</t>
  </si>
  <si>
    <t xml:space="preserve">Execução de obras e serviços de recuperação funcional de estrada vicinal com extensão total de 8,043 km, trecho no Município de Buritama.  </t>
  </si>
  <si>
    <t>Buritama</t>
  </si>
  <si>
    <t>Estrada BTM-020</t>
  </si>
  <si>
    <t>Municipais - Fase 07 - Lote 069 - Estradas LUR-049 e TUB-331 - Obras e serviços de Pavimentação - Extensão: 11,07 km</t>
  </si>
  <si>
    <t xml:space="preserve">Execução de obras e serviços de recuperação funcional de estrada vicinal com extensão total de 11,07 km, trecho entre os Municípios de Lourdes e Turiúba.  </t>
  </si>
  <si>
    <t>Lourdes; Turiúba</t>
  </si>
  <si>
    <t>Estradas LUR-049 e TUB-331</t>
  </si>
  <si>
    <t>Municipais - Fase 07 - Lote 070 - Estradas de Interigação (SPI 627 e 310) - Obras e serviços de Recuperação Funcional - Extensão: 3,2 km</t>
  </si>
  <si>
    <t xml:space="preserve">Execução de obras e serviços de recuperação funcional de estrada vicinal com extensão total de 3,2 km, trecho no Município de Pereira Barreto.  </t>
  </si>
  <si>
    <t>Pereira Barreto</t>
  </si>
  <si>
    <t>Estradas de Interigação (SPI 627 e 310)</t>
  </si>
  <si>
    <t>Municipais - Fase 07 - Lote 071 - Estrada BGI-140 - Obras e serviços de Pavimentação - Extensão: 13,34 km</t>
  </si>
  <si>
    <t xml:space="preserve">Execução de obras e serviços de recuperação funcional de estrada vicinal com extensão total de 13,34 km, trecho no Município de Birigui.  </t>
  </si>
  <si>
    <t>Birigui</t>
  </si>
  <si>
    <t>Estrada BGI-140</t>
  </si>
  <si>
    <t>Municipais - Fase 07 - Lote 072 - Estrada SUZ-151 - Obras e serviços de Pavimentação - Extensão: 8,25 km</t>
  </si>
  <si>
    <t xml:space="preserve">Execução de obras e serviços de recuperação funcional de estrada vicinal com extensão total de 8,25 km, trecho no Município de Suzanápolis.  </t>
  </si>
  <si>
    <t>Suzanápolis</t>
  </si>
  <si>
    <t>Estrada SUZ-151</t>
  </si>
  <si>
    <t>Municipais - Fase 07 - Lote 074 - Estradas MDP-353 e MDP-295 - Obras e serviços de Recuperação Funcional - Extensão: 28,4 km</t>
  </si>
  <si>
    <t xml:space="preserve">Execução de obras e serviços de recuperação funcional de estrada vicinal com extensão total de 28,4 km, trecho no Município de Mirandópolis.  </t>
  </si>
  <si>
    <t>Mirandópolis</t>
  </si>
  <si>
    <t>Estradas MDP-353 e MDP-295</t>
  </si>
  <si>
    <t>Municipais - Fase 07 - Lote 075 - Estradas RNP-040, PRP-138 e BAS-050 - Obras e serviços de Pavimentação - Extensão: 23,7 km</t>
  </si>
  <si>
    <t xml:space="preserve">Execução de obras e serviços de recuperação funcional de estrada vicinal com extensão total de 23,7 km, trecho entre os Municípios de Rinópolis, Parapuã e Bastos.  </t>
  </si>
  <si>
    <t>Bastos; Parapuã; Rinópolis</t>
  </si>
  <si>
    <t>Estradas RNP-040, PRP-138 e BAS-050</t>
  </si>
  <si>
    <t>Municipais - Fase 07 - Lote 077 - Estradas MPR-154, MPR-157, MPR-281 e MPR-374 - Obras e serviços de Pavimentação - Extensão: 20,2 km</t>
  </si>
  <si>
    <t xml:space="preserve">Execução de obras e serviços de recuperação funcional de estrada vicinal com extensão total de 20,2 km, trecho no Município de Mirante do Paranapanema.  </t>
  </si>
  <si>
    <t>Mirante do Paranapanema</t>
  </si>
  <si>
    <t>RA de Presidente Prudente</t>
  </si>
  <si>
    <t>Estradas MPR-154, MPR-157, MPR-281 e MPR-374</t>
  </si>
  <si>
    <t>Municipais - Fase 07 - Lote 082 - Estradas SJB-358 e SJD-040 - Obras e serviços de Recuperação Funcional - Extensão: 21,4 km</t>
  </si>
  <si>
    <t xml:space="preserve">Execução de obras e serviços de recuperação funcional de estrada vicinal com extensão total de 0 km, trecho entre os Municípios de São João da Boa Vista e Santo Antônio do Jardim.  </t>
  </si>
  <si>
    <t>Santo Antônio do Jardim; São João da Boa Vista</t>
  </si>
  <si>
    <t>Estradas SJB-358 e SJD-040</t>
  </si>
  <si>
    <t xml:space="preserve">Municipais - Fase 07 - Lote 084 - Estradas BRO-070 e DRD-030 - Obras e serviços de Pavimentação - Extensão: 16,731 km </t>
  </si>
  <si>
    <t xml:space="preserve">Execução de obras e serviços de recuperação funcional de estrada vicinal com extensão total de 16,731 km, trecho entre os Municípios de Dourado e Brotas.  </t>
  </si>
  <si>
    <t>Brotas; Dourado</t>
  </si>
  <si>
    <t>Estradas BRO-070 e DRD-030</t>
  </si>
  <si>
    <t>Municipais - Fase 07 - Lote 085 - Estrada SSG-326 - Obras e serviços de Pavimentação - Extensão: 13,01 km</t>
  </si>
  <si>
    <t xml:space="preserve">Execução de obras e serviços de recuperação funcional de estrada vicinal com extensão total de 13,01 km, trecho no Município de São Sebastião da Grama.  </t>
  </si>
  <si>
    <t>São Sebastião da Grama</t>
  </si>
  <si>
    <t>Obra contratada a iniciar</t>
  </si>
  <si>
    <t>Estrada SSG-326</t>
  </si>
  <si>
    <t>Municipais - Fase 07 - Lote 086 - Estradas TAM-010 e MOC-149 - Obras e serviços de Recuperação Funcional - Extensão: 35 km</t>
  </si>
  <si>
    <t xml:space="preserve">Execução de obras e serviços de recuperação funcional de estrada vicinal com extensão total de 0 km, trecho entre os Municípios de Tambaú e Mococa.  </t>
  </si>
  <si>
    <t>Mococa; Tambaú</t>
  </si>
  <si>
    <t>Estradas TAM-010 e MOC-149</t>
  </si>
  <si>
    <t>Municipais - Fase 07 - Lote 089 - Estradas AAI-060 e Antonio Serrate (dos Poletti) - Obras e serviços de Pavimentação - Extensão: 1,579 km</t>
  </si>
  <si>
    <t xml:space="preserve">Execução de obras e serviços de recuperação funcional de estrada vicinal com extensão total de 0 km, trecho no Município de Aguaí.  </t>
  </si>
  <si>
    <t>Aguaí</t>
  </si>
  <si>
    <t>Estradas AAI-060 e Antonio Serrate (dos Poletti)</t>
  </si>
  <si>
    <t>Municipais - Fase 07 - Lote 092 - Estradas BA-14 e G-26 - Obras e serviços de Recuperação Funcional - Extensão: 25,3 km</t>
  </si>
  <si>
    <t xml:space="preserve">Execução de obras e serviços de recuperação funcional de estrada vicinal com extensão total de 25,3 km, trecho entre os Municípios de Barretos e Guaraci.  </t>
  </si>
  <si>
    <t>Barretos; Guaraci</t>
  </si>
  <si>
    <t>Estradas BA-14 e G-26</t>
  </si>
  <si>
    <t>Municipais - Fase 07 - Lote 093 - Estradas Dona Genoveva, José Chubaci, Guilherme Moura, Milton Jorge Marostica e VRD-010 - Obras e serviços de Recuperação Funcional - Extensão: 32,1 km</t>
  </si>
  <si>
    <t xml:space="preserve">Execução de obras e serviços de recuperação funcional de estrada vicinal com extensão total de 34,600 km, trecho entre os Municípios de Jaborandi, Viradouro e Terra Roxa.  </t>
  </si>
  <si>
    <t>Jaborandi; Terra Roxa; Viradouro</t>
  </si>
  <si>
    <t>Estradas Dona Genoveva, José Chubaci, Guilherme Moura, Milton Jorge Marostica e VRD-010</t>
  </si>
  <si>
    <t>Municipais - Fase 07 - Lote 094 - Estrada GRA-382 - Obras e serviços de Pavimentação - Extensão: 3,575 km</t>
  </si>
  <si>
    <t xml:space="preserve">Execução de obras e serviços de recuperação funcional de estrada vicinal com extensão total de 3,575 km, trecho no Município de Guaíra.  </t>
  </si>
  <si>
    <t>Guaíra</t>
  </si>
  <si>
    <t>Estrada GRA-382</t>
  </si>
  <si>
    <t>Municipais - Fase 08 - Lote 001 - Estradas SMR-346 e Norma Marsom Biondo - Obras e serviços de Recuperação Funcional - Extensão: 8,5 km</t>
  </si>
  <si>
    <t>Execução de obras e serviços de recuperação funcional de estrada vicinal com extensão total de 8,5 km, trecho entre os Municípios de Sumaré.</t>
  </si>
  <si>
    <t>Sumaré</t>
  </si>
  <si>
    <t>Estradas SMR-346 e Norma Marsom Biondo</t>
  </si>
  <si>
    <t>Municipais - Fase 08 - Lote 002 - Estrada de Interigação (SP 147 e SP 360) - Obras e serviços de Recuperação Funcional - Extensão: 6,6 km</t>
  </si>
  <si>
    <t xml:space="preserve">Execução de obras e serviços de recuperação funcional de estrada vicinal com extensão total de 6,6 km, trecho no Município de Águas de Lindóia.  </t>
  </si>
  <si>
    <t>Estrada de Interigação (SP 147 e SP 360)</t>
  </si>
  <si>
    <t>Municipais - Fase 08 - Lote 003 - Estradas Nelson Orcini e Dr. Ângelo Antonio Mérola - Obras e serviços de Recuperação Funcional - Extensão: 9,8 km</t>
  </si>
  <si>
    <t xml:space="preserve">Execução de obras e serviços de recuperação funcional de estrada vicinal com extensão total de 9,8 km, trecho entre os Municípios de Itapira e Lindóia.  </t>
  </si>
  <si>
    <t>Itapira; Lindóia</t>
  </si>
  <si>
    <t>Estradas Nelson Orcini e Dr. Ângelo Antonio Mérola</t>
  </si>
  <si>
    <t>Municipais - Fase 08 - Lote 004 - Estradas da Cooperativa e Faustino Bizetto - Obras e serviços de Recuperação Funcional - Extensão: 5,6 km</t>
  </si>
  <si>
    <t xml:space="preserve">Execução de obras e serviços de recuperação funcional de estrada vicinal com extensão total de 5,6 km, trecho entre os Municípios de Campo Limpo Paulista.  </t>
  </si>
  <si>
    <t>Campo Limpo Paulista</t>
  </si>
  <si>
    <t>Estradas da Cooperativa e Faustino Bizetto</t>
  </si>
  <si>
    <t>Municipais - Fase 08 - Lote 005 - Estradas Estrada Vicinal e JGR-010 - Obras e serviços de Recuperação Funcional - Extensão: 9,3 km</t>
  </si>
  <si>
    <t xml:space="preserve">Execução de obras e serviços de recuperação funcional de estrada vicinal com extensão total de 9,3 km, trecho entre os Municípios de Santo Antônio de Posse e Jaguariúna.  </t>
  </si>
  <si>
    <t>Jaguariúna; Santo Antônio de Posse</t>
  </si>
  <si>
    <t>Estradas Estrada Vicinal e JGR-010</t>
  </si>
  <si>
    <t>Municipais - Fase 08 - Lote 007 - Estradas Estrada Vicinal e VLH-040 - Obras e serviços de Recuperação Funcional - Extensão: 9,43 km</t>
  </si>
  <si>
    <t xml:space="preserve">Execução de obras e serviços de recuperação funcional de estrada vicinal com extensão total de 9,43 km, trecho entre os Municípios de Louveira e Valinhos.  </t>
  </si>
  <si>
    <t>Louveira; Valinhos</t>
  </si>
  <si>
    <t>Estradas Estrada Vicinal e VLH-040</t>
  </si>
  <si>
    <t>Municipais - Fase 08 - Lote 008 - Estrada Amatis José Franchi Vendão - Obras e serviços de Recuperação Funcional - Extensão: 6 km</t>
  </si>
  <si>
    <t xml:space="preserve">Execução de obras e serviços de recuperação funcional de estrada vicinal com extensão total de 6 km, trecho no Município de Serra Negra.  </t>
  </si>
  <si>
    <t>Serra Negra</t>
  </si>
  <si>
    <t>Estrada Amatis José Franchi Vendão</t>
  </si>
  <si>
    <t>Municipais - Fase 08 - Lote 009 - Estrada Argeu Mariano de Lima Serrinha - Obras e serviços de Recuperação Funcional - Extensão: 4,5 km</t>
  </si>
  <si>
    <t xml:space="preserve">Execução de obras e serviços de recuperação funcional de estrada vicinal com extensão total de 4,5 km, trecho no Município de Vargem.  </t>
  </si>
  <si>
    <t>Vargem</t>
  </si>
  <si>
    <t>Estrada Argeu Mariano de Lima Serrinha</t>
  </si>
  <si>
    <t>Municipais - Fase 08 - Lote 010 - Estrada JNP-267 - Obras e serviços de Recuperação Funcional - Extensão: 11,8 km</t>
  </si>
  <si>
    <t xml:space="preserve">Execução de obras e serviços de recuperação funcional de estrada vicinal com extensão total de 11,8 km, trecho no Município de Joanópolis.  </t>
  </si>
  <si>
    <t>Joanópolis</t>
  </si>
  <si>
    <t>Estrada JNP-267</t>
  </si>
  <si>
    <t>Municipais - Fase 08 - Lote 016 - Estradas CFD-290 e POG-245 - Obras e serviços de Pavimentação - Extensão: 10,8 km</t>
  </si>
  <si>
    <t xml:space="preserve">Execução de obras e serviços de recuperação funcional de estrada vicinal com extensão total de 10,8 km, trecho entre os Municípios de Pongaí e Cafelandia.  </t>
  </si>
  <si>
    <t>Cafelândia; Pongaí</t>
  </si>
  <si>
    <t>Estradas CFD-290 e POG-245</t>
  </si>
  <si>
    <t>Municipais - Fase 08 - Lote 018 - Estradas URU-030, PRI-114 e RPG-010 - Obras e serviços de Recuperação Funcional - Extensão: 17,13 km</t>
  </si>
  <si>
    <t xml:space="preserve">Execução de obras e serviços de recuperação funcional de estrada vicinal com extensão total de 17,13 km, trecho entre os Municípios de Uru, Reginópolis e Pirajuí.  </t>
  </si>
  <si>
    <t>Pirajuí; Reginópolis; Uru</t>
  </si>
  <si>
    <t>Estradas URU-030, PRI-114 e RPG-010</t>
  </si>
  <si>
    <t>Municipais - Fase 08 - Lote 020 - Estradas DCV-010, DCV-323 e SRQ-190 - Obras e serviços de Recuperação Funcional - Extensão: 22,2 km</t>
  </si>
  <si>
    <t xml:space="preserve">Execução de obras e serviços de recuperação funcional de estrada vicinal com extensão total de 22,2 km, trecho entre os Municípios de Descalvado e Santa Rita do Passa Quatro.  </t>
  </si>
  <si>
    <t>Descalvado; Santa Rita do Passa Quatro</t>
  </si>
  <si>
    <t>Estradas DCV-010, DCV-323 e SRQ-190</t>
  </si>
  <si>
    <t>Municipais - Fase 08 - Lote 021 - Estradas AMB-326, AMB-440 e SLC-318 - Obras e serviços de Recuperação Funcional - Extensão: 12,5 km</t>
  </si>
  <si>
    <t xml:space="preserve">Execução de obras e serviços de recuperação funcional de estrada vicinal com extensão total de 12,5 km, trecho entre os Municípios de Santa Lúcia e Américo Brasiliense.  </t>
  </si>
  <si>
    <t>Américo Brasiliense; Santa Lúcia</t>
  </si>
  <si>
    <t>Estradas AMB-326, AMB-440 e SLC-318</t>
  </si>
  <si>
    <t>Municipais - Fase 08 - Lote 024 - Estradas SAB-020 e Manoel Luiz de Souza - Obras e serviços de Recuperação Funcional - Extensão: 14,2 km</t>
  </si>
  <si>
    <t xml:space="preserve">Execução de obras e serviços de recuperação funcional de estrada vicinal com extensão total de 0 km, trecho no Município de Santa Branca.  </t>
  </si>
  <si>
    <t>Santa Branca</t>
  </si>
  <si>
    <t>Estradas SAB-020 e Manoel Luiz de Souza</t>
  </si>
  <si>
    <t>Municipais - Fase 08 - Lote 025 - Estrada SBS-455 - Obras e serviços de Recuperação Funcional - Extensão: 17,37 km</t>
  </si>
  <si>
    <t>Estrada SBS-455</t>
  </si>
  <si>
    <t>Municipais - Fase 08 - Lote 027 - Estrada PQT-010 - Obras e serviços de Recuperação Funcional - Extensão: 13,87 km</t>
  </si>
  <si>
    <t xml:space="preserve">Execução de obras e serviços de recuperação funcional de estrada vicinal com extensão total de 0 km, trecho no Município de Piquete.  </t>
  </si>
  <si>
    <t>Piquete</t>
  </si>
  <si>
    <t>Estrada PQT-010</t>
  </si>
  <si>
    <t>Municipais - Fase 08 - Lote 029 - Estrada Pref. Oswaldo de Paula Cardoso - Obras e serviços de Recuperação Funcional - Extensão: 20,9 km</t>
  </si>
  <si>
    <t xml:space="preserve">Execução de obras e serviços de recuperação funcional de estrada vicinal com extensão total de 0 km, trecho no Município de Silveiras.  </t>
  </si>
  <si>
    <t>Silveiras</t>
  </si>
  <si>
    <t>Estrada Pref. Oswaldo de Paula Cardoso</t>
  </si>
  <si>
    <t>Municipais - Fase 08 - Lote 032 - Estrada PIN-040 - Obras e serviços de Recuperação Funcional - Extensão: 15 km</t>
  </si>
  <si>
    <t xml:space="preserve">Execução de obras e serviços de recuperação funcional de estrada vicinal com extensão total de 0 km, trecho no Município de Pindamonhangaba.  </t>
  </si>
  <si>
    <t>Pindamonhangaba</t>
  </si>
  <si>
    <t>Municipais - Fase 08 - Lote 033 - Estradas ARI-010 e LZN-S.D. - Obras e serviços de Pavimentação - Extensão: 8,683 km</t>
  </si>
  <si>
    <t xml:space="preserve">Execução de obras e serviços de recuperação funcional de estrada vicinal com extensão total de 8,683 km, trecho entre os Municípios de Arco Iris.  </t>
  </si>
  <si>
    <t>Arco-Íris; Luiziânia</t>
  </si>
  <si>
    <t>Estradas ARI-010 e LZN-S.D.</t>
  </si>
  <si>
    <t>Municipais - Fase 08 - Lote 034 - Estradas LTC-030 e ASS-010 - Obras e serviços de Recuperação Funcional - Extensão: 33,8 km</t>
  </si>
  <si>
    <t xml:space="preserve">Execução de obras e serviços de recuperação funcional de estrada vicinal com extensão total de 33,8 km, trecho entre os Municípios de Lutécia e Assis.  </t>
  </si>
  <si>
    <t>Assis; Lutécia</t>
  </si>
  <si>
    <t>Estradas LTC-030 e ASS-010</t>
  </si>
  <si>
    <t>Municipais - Fase 08 - Lote 036 - Estradas GMB-448 e JLM-050 - Obras e serviços de Recuperação Funcional - Extensão: 18,6 km</t>
  </si>
  <si>
    <t xml:space="preserve">Execução de obras e serviços de recuperação funcional de estrada vicinal com extensão total de 18,6 km, trecho entre os Municípios de Guaimbê e Júlio Mesquita.  </t>
  </si>
  <si>
    <t>Guaimbê; Júlio Mesquita</t>
  </si>
  <si>
    <t>Estradas GMB-448 e JLM-050</t>
  </si>
  <si>
    <t>Municipais - Fase 08 - Lote 037 - Estrada MAR-010 - Obras e serviços de Recuperação Funcional - Extensão: 12,95 km</t>
  </si>
  <si>
    <t xml:space="preserve">Execução de obras e serviços de recuperação funcional de estrada vicinal com extensão total de 12,95 km, trecho no Município de Marília.  </t>
  </si>
  <si>
    <t>Marília</t>
  </si>
  <si>
    <t>Estrada MAR-010</t>
  </si>
  <si>
    <t>Municipais - Fase 08 - Lote 038 - Estrada OCA-010 - Obras e serviços de Recuperação Funcional - Extensão: 8,54 km</t>
  </si>
  <si>
    <t xml:space="preserve">Execução de obras e serviços de recuperação funcional de estrada vicinal com extensão total de 8,54 km, trecho no Município de Ocauçu.  </t>
  </si>
  <si>
    <t>Ocauçu</t>
  </si>
  <si>
    <t>Estrada OCA-010</t>
  </si>
  <si>
    <t>Municipais - Fase 08 - Lote 039 - Estrada TGI-030 - Obras e serviços de Recuperação Funcional - Extensão: 10,4 km</t>
  </si>
  <si>
    <t xml:space="preserve">Execução de obras e serviços de recuperação funcional de estrada vicinal com extensão total de 10,4 km, trecho no Município de Taguaí.  </t>
  </si>
  <si>
    <t>Taguaí</t>
  </si>
  <si>
    <t>Estrada TGI-030</t>
  </si>
  <si>
    <t>Municipais - Fase 08 - Lote 042 - Estradas IGP-146 e BTZ-050 - Obras e serviços de Recuperação Funcional - Extensão: 6,993 km</t>
  </si>
  <si>
    <t xml:space="preserve">Execução de obras e serviços de recuperação funcional de estrada vicinal com extensão total de 0 km, trecho entre os Municípios de Buritizal e Igarapava.  </t>
  </si>
  <si>
    <t>Buritizal; Igarapava</t>
  </si>
  <si>
    <t>Estradas IGP-146 e BTZ-050</t>
  </si>
  <si>
    <t>Municipais - Fase 08 - Lote 043 - Estrada IPU-050 - Obras e serviços de Recuperação Funcional - Extensão: 9,9 km</t>
  </si>
  <si>
    <t xml:space="preserve">Execução de obras e serviços de recuperação funcional de estrada vicinal com extensão total de 0 km, trecho no Município de Ipuã.  </t>
  </si>
  <si>
    <t>Ipuã</t>
  </si>
  <si>
    <t>Estrada IPU-050</t>
  </si>
  <si>
    <t>Municipais - Fase 08 - Lote 044 - Estrada JRQ-040 - Obras e serviços de Recuperação Funcional - Extensão: 5,5 km</t>
  </si>
  <si>
    <t xml:space="preserve">Execução de obras e serviços de recuperação funcional de estrada vicinal com extensão total de 0 km, trecho no Município de Jeriquara.  </t>
  </si>
  <si>
    <t>Jeriquara</t>
  </si>
  <si>
    <t>Estrada JRQ-040</t>
  </si>
  <si>
    <t>Municipais - Fase 08 - Lote 046 - Estrada Tereza Nocera Agostinho - Obras e serviços de Recuperação Funcional - Extensão: 5 km</t>
  </si>
  <si>
    <t xml:space="preserve">Execução de obras e serviços de recuperação funcional de estrada vicinal com extensão total de 0 km, trecho no Município de Dumont.  </t>
  </si>
  <si>
    <t>Dumont</t>
  </si>
  <si>
    <t>Estrada Tereza Nocera Agostinho</t>
  </si>
  <si>
    <t>Municipais - Fase 08 - Lote 047 - Estrada GUR-040 - Obras e serviços de Recuperação Funcional - Extensão: 5,8 km</t>
  </si>
  <si>
    <t xml:space="preserve">Execução de obras e serviços de recuperação funcional de estrada vicinal com extensão total de 0 km, trecho no Município de Guará.  </t>
  </si>
  <si>
    <t>Guará</t>
  </si>
  <si>
    <t>Estrada GUR-040</t>
  </si>
  <si>
    <t>Municipais - Fase 08 - Lote 048 - Estrada IVR-382 - Obras e serviços de Recuperação Funcional - Extensão: 9,7 km</t>
  </si>
  <si>
    <t xml:space="preserve">Execução de obras e serviços de recuperação funcional de estrada vicinal com extensão total de 0 km, trecho no Município de Ituverava.  </t>
  </si>
  <si>
    <t>Ituverava</t>
  </si>
  <si>
    <t>Estrada IVR-382</t>
  </si>
  <si>
    <t>Municipais - Fase 08 - Lote 050 - Estrada BTZ-139 - Obras e serviços de Pavimentação - Extensão: 4,7 km</t>
  </si>
  <si>
    <t xml:space="preserve">Execução de obras e serviços de recuperação funcional de estrada vicinal com extensão total de 0 km, trecho no Município de Buritizal.  </t>
  </si>
  <si>
    <t>Buritizal</t>
  </si>
  <si>
    <t>Estrada BTZ-139</t>
  </si>
  <si>
    <t>Municipais - Fase 08 - Lote 051 - Estradas NEP-030 e NIP-388 - Obras e serviços de Recuperação Funcional - Extensão: 18,6 km</t>
  </si>
  <si>
    <t xml:space="preserve">Execução de obras e serviços de recuperação funcional de estrada vicinal com extensão total de 18,6 km, trecho entre os Municípios de Neves Paulista e Nipoã.  </t>
  </si>
  <si>
    <t>Neves Paulista; Nipoã</t>
  </si>
  <si>
    <t>Estradas NEP-030 e NIP-388</t>
  </si>
  <si>
    <t>Municipais - Fase 08 - Lote 052 - Estradas ACP-050 e AVF-010 - Obras e serviços de Recuperação Funcional - Extensão: 17,48 km</t>
  </si>
  <si>
    <t xml:space="preserve">Execução de obras e serviços de recuperação funcional de estrada vicinal com extensão total de 17,48 km, trecho entre os Municípios de Américo de Campos e Álvares Florence.  </t>
  </si>
  <si>
    <t>Álvares Florence; Américo de Campos</t>
  </si>
  <si>
    <t>Estradas ACP-050 e AVF-010</t>
  </si>
  <si>
    <t>Municipais - Fase 08 - Lote 053 - Estradas PPL-381 e OUR-324 - Obras e serviços de Recuperação Funcional - Extensão: 9,9 km</t>
  </si>
  <si>
    <t xml:space="preserve">Execução de obras e serviços de recuperação funcional de estrada vicinal com extensão total de 9,9 km, trecho entre os Municípios de Populina e Ouroeste.  </t>
  </si>
  <si>
    <t>Ouroeste; Populina</t>
  </si>
  <si>
    <t>Estradas PPL-381 e OUR-324</t>
  </si>
  <si>
    <t>Municipais - Fase 08 - Lote 054 - Estradas MSS-474, NEP-010, SJR-325 e MSS-352 - Obras e serviços de Recuperação Funcional - Extensão: 10,2 km</t>
  </si>
  <si>
    <t xml:space="preserve">Execução de obras e serviços de recuperação funcional de estrada vicinal com extensão total de 10,2 km, trecho entre os Municípios de São José do Rio Preto, Mirassol e Neves Paulista.  </t>
  </si>
  <si>
    <t>Mirassol; Neves Paulista; São José do Rio Preto</t>
  </si>
  <si>
    <t>Estradas MSS-474, NEP-010, SJR-325 e MSS-352</t>
  </si>
  <si>
    <t>Municipais - Fase 08 - Lote 055 - Estradas IJO-030, IJO-380, IJO-463, NVH-010 e NVH-349 - Obras e serviços de Recuperação Funcional - Extensão: 37,3 km</t>
  </si>
  <si>
    <t xml:space="preserve">Execução de obras e serviços de recuperação funcional de estrada vicinal com extensão total de 37,3 km, trecho entre os Municípios de Itajobi e Novo Horizonte.  </t>
  </si>
  <si>
    <t>Itajobi; Novo Horizonte</t>
  </si>
  <si>
    <t>Estradas IJO-030, IJO-380, IJO-463, NVH-010 e NVH-349</t>
  </si>
  <si>
    <t>Municipais - Fase 08 - Lote 056 - Estrada URP-020 - Obras e serviços de Recuperação Funcional - Extensão: 12,91 km</t>
  </si>
  <si>
    <t xml:space="preserve">Execução de obras e serviços de recuperação funcional de estrada vicinal com extensão total de 12,91 km, trecho no Município de Urupês.  </t>
  </si>
  <si>
    <t>Urupês</t>
  </si>
  <si>
    <t>Estrada URP-020</t>
  </si>
  <si>
    <t>Municipais - Fase 08 - Lote 057 - Estradas PRN-050, PRN-170, PRN-346 e MSP-170 - Obras e serviços de Recuperação Funcional - Extensão: 17 km</t>
  </si>
  <si>
    <t xml:space="preserve">Execução de obras e serviços de recuperação funcional de estrada vicinal com extensão total de 17 km, trecho entre os Municípios de Paranapuã e Mesópolis.  </t>
  </si>
  <si>
    <t>Mesópolis; Paranapuã</t>
  </si>
  <si>
    <t>Estradas PRN-050, PRN-170, PRN-346 e MSP-170</t>
  </si>
  <si>
    <t>Municipais - Fase 08 - Lote 058 - Estradas SAL-010, SAL-153, SAL-369 e SAL-477 - Obras e serviços de Recuperação Funcional - Extensão: 12,2 km</t>
  </si>
  <si>
    <t xml:space="preserve">Execução de obras e serviços de recuperação funcional de estrada vicinal com extensão total de 12,2 km, trecho no Município de Sales.  </t>
  </si>
  <si>
    <t>Sales</t>
  </si>
  <si>
    <t>Estradas SAL-010, SAL-153, SAL-369 e SAL-477</t>
  </si>
  <si>
    <t>Municipais - Fase 08 - Lote 061 - Estrada do Sabaúna - Obras e serviços de Recuperação Funcional - Extensão: 6,7 km</t>
  </si>
  <si>
    <t xml:space="preserve">Execução de obras e serviços de recuperação funcional de estrada vicinal com extensão total de 6,7 km, trecho no Município de Mogi das Cruzes.  </t>
  </si>
  <si>
    <t>Mogi das Cruzes</t>
  </si>
  <si>
    <t>Estrada do Sabaúna</t>
  </si>
  <si>
    <t>Municipais - Fase 08 - Lote 062 - Estradas do Parque Alpina, do Monte Alegre e Rio do Peixe - Obras e serviços de Recuperação Funcional - Extensão: 6,5 km</t>
  </si>
  <si>
    <t xml:space="preserve">Execução de obras e serviços de recuperação funcional de estrada vicinal com extensão total de 6,5 km, trecho no Município de Igaratá.  </t>
  </si>
  <si>
    <t>Igaratá</t>
  </si>
  <si>
    <t>Estradas do Parque Alpina, do Monte Alegre e Rio do Peixe</t>
  </si>
  <si>
    <t>Municipais - Fase 08 - Lote 064 - Estrada da Cooperativa - Obras e serviços de Recuperação Funcional - Extensão: 2,4 km</t>
  </si>
  <si>
    <t xml:space="preserve">Execução de obras e serviços de recuperação funcional de estrada vicinal com extensão total de 2,4 km, trecho no Município de Ribeirão Pires.  </t>
  </si>
  <si>
    <t>Ribeirão Pires</t>
  </si>
  <si>
    <t>Estrada da Cooperativa</t>
  </si>
  <si>
    <t>Municipais - Fase 08 - Lote 067 - Estradas MDP-134 e MDP-040 - Obras e serviços de Recuperação Funcional - Extensão: 20,34 km</t>
  </si>
  <si>
    <t xml:space="preserve">Execução de obras e serviços de recuperação funcional de estrada vicinal com extensão total de 20,34 km, trecho entre os Municípios de Mirandópolis.  </t>
  </si>
  <si>
    <t>Estradas MDP-134 e MDP-040</t>
  </si>
  <si>
    <t>Municipais - Fase 08 - Lote 068 - Estrada MDP-040 - Obras e serviços de Recuperação Funcional - Extensão: 24,6 km</t>
  </si>
  <si>
    <t xml:space="preserve">Execução de obras e serviços de recuperação funcional de estrada vicinal com extensão total de 24,6 km, trecho entre os Municípios de Mirandópolis e Pereira Barreto.  </t>
  </si>
  <si>
    <t>Mirandópolis; Pereira Barreto</t>
  </si>
  <si>
    <t>Estrada MDP-040</t>
  </si>
  <si>
    <t>Municipais - Fase 08 - Lote 070 - Estrada IEP-010 - Obras e serviços de Pavimentação - Extensão: 4,197 km</t>
  </si>
  <si>
    <t xml:space="preserve">Execução de obras e serviços de recuperação funcional de estrada vicinal com extensão total de 4,197 km, trecho no Município de Iepê.  </t>
  </si>
  <si>
    <t>Iepê</t>
  </si>
  <si>
    <t>Estrada IEP-010</t>
  </si>
  <si>
    <t>Municipais - Fase 08 - Lote 075 - Estrada SMS-239 - Obras e serviços de Recuperação Funcional - Extensão: 9,92 km</t>
  </si>
  <si>
    <t xml:space="preserve">Execução de obras e serviços de recuperação funcional de estrada vicinal com extensão total de 0 km, trecho no Município de Santa Maria da Serra.  </t>
  </si>
  <si>
    <t>Santa Maria da Serra</t>
  </si>
  <si>
    <t>Estrada SMS-239</t>
  </si>
  <si>
    <t>Municipais - Fase 08 - Lote 076 - Estrada ITR-020 - Obras e serviços de Pavimentação - Extensão: 6 km</t>
  </si>
  <si>
    <t xml:space="preserve">Execução de obras e serviços de recuperação funcional de estrada vicinal com extensão total de 0 km, trecho no Município de Itirapina.  </t>
  </si>
  <si>
    <t>Itirapina</t>
  </si>
  <si>
    <t>Estrada ITR-020</t>
  </si>
  <si>
    <t>Municipais - Fase 08 - Lote 077 - Estradas PNG-046 e SCP-040 - Obras e serviços de Recuperação Funcional - Extensão: 17,96 km</t>
  </si>
  <si>
    <t xml:space="preserve">Execução de obras e serviços de recuperação funcional de estrada vicinal com extensão total de 0 km, trecho entre os Municípios de Pirassununga e Santa Cruz das Palmeiras.  </t>
  </si>
  <si>
    <t>Pirassununga; Santa Cruz das Palmeiras</t>
  </si>
  <si>
    <t>Estradas PNG-046 e SCP-040</t>
  </si>
  <si>
    <t>Municipais - Fase 08 - Lote 078 - Estrada PFR-010 - Obras e serviços de Recuperação Funcional - Extensão: 12,38 km</t>
  </si>
  <si>
    <t xml:space="preserve">Execução de obras e serviços de recuperação funcional de estrada vicinal com extensão total de 0 km, trecho no Município de Porto Ferreira.  </t>
  </si>
  <si>
    <t>Porto Ferreira</t>
  </si>
  <si>
    <t>Estrada PFR-010</t>
  </si>
  <si>
    <t>Municipais - Fase 07 - Lote 039 - Estradas TJP-350, TJP-285 e TGI-010 - Obras e serviços de Pavimentação - Extensão: 14,9 km</t>
  </si>
  <si>
    <t xml:space="preserve">Execução de obras e serviços de recuperação funcional de estrada vicinal com extensão total de 14,9 km, trecho entre os Municípios de Tejupá e Taguaí.  </t>
  </si>
  <si>
    <t>Taguaí; Tejupá</t>
  </si>
  <si>
    <t>Estradas TJP-350, TJP-285 e TGI-010</t>
  </si>
  <si>
    <t>Municipais - Fase 06 - Lote 034 - Estradas TQR-430 e CDR-060 - Obras e serviços de Recuperação Funcional - Extensão: 10,1 km</t>
  </si>
  <si>
    <t xml:space="preserve">Execução de obras e serviços de recuperação funcional de estrada vicinal com extensão total de 10,1 km, trecho entre os Municípios de Candido Rodrigues e Taquaritinga.  </t>
  </si>
  <si>
    <t>Cândido Rodrigues; Taquaritinga</t>
  </si>
  <si>
    <t>Estradas TQR-430 e CDR-060</t>
  </si>
  <si>
    <t>Municipais - Fase 07 - Lote 008 - Estrada QUA-000 - Obras e serviços de Pavimentação - Extensão: 6,538 km</t>
  </si>
  <si>
    <t xml:space="preserve">Execução de obras e serviços de recuperação funcional de estrada vicinal com extensão total de 6,538 km, trecho no Município de Quadra.  </t>
  </si>
  <si>
    <t>Quadra</t>
  </si>
  <si>
    <t>Estrada QUA-000</t>
  </si>
  <si>
    <t>Municipais - Fase 08 - Lote 011 - Estrada PIE-001 - Obras e serviços de Pavimentação - Extensão: 6,203 km</t>
  </si>
  <si>
    <t xml:space="preserve">Execução de obras e serviços de recuperação funcional de estrada vicinal com extensão total de 6,203 km, trecho no Município de Piedade.  </t>
  </si>
  <si>
    <t>Piedade</t>
  </si>
  <si>
    <t>Estrada PIE-001</t>
  </si>
  <si>
    <t>Municipais - Fase 08 - Lote 015 - Estrada JUM-001 - Obras e serviços de Pavimentação - Extensão: 4,857 km</t>
  </si>
  <si>
    <t xml:space="preserve">Execução de obras e serviços de recuperação funcional de estrada vicinal com extensão total de 4,857 km, trecho no Município de Jumirim.  </t>
  </si>
  <si>
    <t>Jumirim</t>
  </si>
  <si>
    <t>Estrada JUM-001</t>
  </si>
  <si>
    <t>Municipais - Fase 08 - Lote 079 - Estrada BRO-010 - Obras e serviços de Pavimentação - Extensão: 1,81 km</t>
  </si>
  <si>
    <t xml:space="preserve">Execução de obras e serviços de recuperação funcional de estrada vicinal com extensão total de 0 km, trecho no Município de Brotas.  </t>
  </si>
  <si>
    <t>Brotas</t>
  </si>
  <si>
    <t>Estrada BRO-010</t>
  </si>
  <si>
    <t>Municipais - Fase 08 - Lote 074 - Estrada NAN-175 - Obras e serviços de Pavimentação - Extensão: 3,473 km</t>
  </si>
  <si>
    <t xml:space="preserve">Execução de obras e serviços de recuperação funcional de estrada vicinal com extensão total de 3,473 km, trecho no Município de Nantes.  </t>
  </si>
  <si>
    <t>Nantes</t>
  </si>
  <si>
    <t>Estrada NAN-175</t>
  </si>
  <si>
    <t>Municipais - Fase 08 - Lote 073 - Estrada RHR-352 - Obras e serviços de Pavimentação - Extensão: 6,052 km</t>
  </si>
  <si>
    <t xml:space="preserve">Execução de obras e serviços de recuperação funcional de estrada vicinal com extensão total de 6,052 km, trecho no Município de Rancharia.  </t>
  </si>
  <si>
    <t>Rancharia</t>
  </si>
  <si>
    <t>Estrada RHR-352</t>
  </si>
  <si>
    <t>Municipais - Fase 08 - Lote 069 - Estradas BTM-348 e LOU-334 - Obras e serviços de Recuperação Funcional - Extensão: 13,3 km</t>
  </si>
  <si>
    <t xml:space="preserve">Execução de obras e serviços de recuperação funcional de estrada vicinal com extensão total de 11,4 km, trecho entre os Municípios de Buritama e Lourdes.  </t>
  </si>
  <si>
    <t>Buritama; Lourdes</t>
  </si>
  <si>
    <t>Estradas BTM-348 e LOU-334</t>
  </si>
  <si>
    <t>Municipais - Fase 08 - Lote 060 - Estrada Octavio Della Torre - Obras e serviços de Recuperação Funcional - Extensão: 3,2 km</t>
  </si>
  <si>
    <t xml:space="preserve">Execução de obras e serviços de recuperação funcional de estrada vicinal com extensão total de 3,2 km, trecho no Município de Francisco Morato.  </t>
  </si>
  <si>
    <t>Francisco Morato</t>
  </si>
  <si>
    <t>Estrada Octavio Della Torre</t>
  </si>
  <si>
    <t>Municipais - Fase 08 - Lote 049 - Estrada BTZ-020 - Obras e serviços de Pavimentação - Extensão: 2,427 km</t>
  </si>
  <si>
    <t>Estrada BTZ-020</t>
  </si>
  <si>
    <t>Municipais - Fase 08 - Lote 030 - Estradas TMN-356 e São Miguel - Obras e serviços de Recuperação Funcional - Extensão: 6,8 km</t>
  </si>
  <si>
    <t xml:space="preserve">Execução de obras e serviços de recuperação funcional de estrada vicinal com extensão total de 0 km, trecho no Município de Tremembé.  </t>
  </si>
  <si>
    <t>Tremembé</t>
  </si>
  <si>
    <t>Estradas TMN-356 e São Miguel</t>
  </si>
  <si>
    <t>Municipais - Fase 02 - Lote 031 - Estrada SLO-339 - Obras e serviços de Recuperação Funcional - Extensão: 11,3 km</t>
  </si>
  <si>
    <t xml:space="preserve">Execução de obras e serviços de recuperação funcional de estrada vicinal com extensão total de 0 km, trecho no Município de Sales Oliveira.  </t>
  </si>
  <si>
    <t>Sales Oliveira</t>
  </si>
  <si>
    <t>Estrada SLO-339</t>
  </si>
  <si>
    <t>Municipais - Fase 02 - Lote 039 - Estrada dos Fernandes - Sete Cruzes - Obras e serviços de Recuperação Funcional - Extensão: 12,86 km</t>
  </si>
  <si>
    <t xml:space="preserve">Execução de obras e serviços de recuperação funcional de estrada vicinal com extensão total de 25,72 km, trecho entre os Municípios de Suzano e Ribeirão Pires.  </t>
  </si>
  <si>
    <t>Ribeirão Pires; Suzano</t>
  </si>
  <si>
    <t>Estrada dos Fernandes Sete Cruzes</t>
  </si>
  <si>
    <t>Municipais - Fase 02 - Lote 040 - Estradas da Represinha, da Barragem - Municipal - Caputeiros - Ressaca, da Barragem e da Ressaca - Obras e serviços de Recuperação Funcional - Extensão: 10,1 km</t>
  </si>
  <si>
    <t xml:space="preserve">Execução de obras e serviços de recuperação funcional de estrada vicinal com extensão total de 0,1 km, trecho entre os Municípios de Cotia, Itapecerica da Serra e Embu das Artes.  </t>
  </si>
  <si>
    <t>Cotia; Embu das Artes; Itapecerica da Serra</t>
  </si>
  <si>
    <t>Estradas da Represinha, da Barragem Municipal Caputeiros, Ressaca, da Barragem e da Ressaca</t>
  </si>
  <si>
    <t>Municipais - Fase 02 - Lote 042 - Estradas LZN-236 e STA-348 - Obras e serviços de Recuperação Funcional - Extensão: 20,2 km</t>
  </si>
  <si>
    <t xml:space="preserve">Execução de obras e serviços de recuperação funcional de estrada vicinal com extensão total de 0 km, trecho entre os Municípios de Luiziania e Santópolis do Aguapeí.  </t>
  </si>
  <si>
    <t>Luiziânia; Santópolis do Aguapeí</t>
  </si>
  <si>
    <t>Estradas LZN-236 e STA-348</t>
  </si>
  <si>
    <t>Municipais - Fase 08 - Lote 022 - Estradas ARA-080 e MAT-030 - Obras e serviços de Recuperação Funcional - Extensão: 21 km</t>
  </si>
  <si>
    <t xml:space="preserve">Execução de obras e serviços de recuperação funcional de estrada vicinal com extensão total de 21 km, trecho entre os Municípios de Araraquara e Matão.  </t>
  </si>
  <si>
    <t>Araraquara; Matão</t>
  </si>
  <si>
    <t>Estradas ARA-080 e MAT-030</t>
  </si>
  <si>
    <t xml:space="preserve">Municipais - Fase 02 - Lote 052 - Estrada SGT-273 - Obras e serviços de Pavimentação - Extensão: 2,85 km </t>
  </si>
  <si>
    <t xml:space="preserve">Execução de obras e serviços de recuperação funcional de estrada vicinal com extensão total de 2,85 km, trecho no Município de Santa Gertrudes.  </t>
  </si>
  <si>
    <t>Santa Gertrudes</t>
  </si>
  <si>
    <t>Em Execução</t>
  </si>
  <si>
    <t>Estrada SGT-273</t>
  </si>
  <si>
    <t>Municipais - Fase 08 - Lote 012 - Estrada PIE-002 - Obras e serviços de Pavimentação - Extensão: 2,966 km</t>
  </si>
  <si>
    <t xml:space="preserve">Execução de obras e serviços de recuperação funcional de estrada vicinal com extensão total de 2,966 km, trecho no Município de Piedade.  </t>
  </si>
  <si>
    <t>Estrada PIE-002</t>
  </si>
  <si>
    <t>Municipais - Fase 03 - Lote 017 - Estrada DCV-070 - Obras e serviços de Recuperação Funcional - Extensão: 16,95 km</t>
  </si>
  <si>
    <t xml:space="preserve">Execução de obras e serviços de recuperação funcional de estrada vicinal com extensão total de 16,95 km, trecho no Município de Descalvado.  </t>
  </si>
  <si>
    <t>Descalvado</t>
  </si>
  <si>
    <t>Estrada DCV-070</t>
  </si>
  <si>
    <t>Municipais - Fase 07 - Lote 090 - Estrada MGG-010 - Obras e serviços de Recuperação Funcional - Extensão: 9,4 km</t>
  </si>
  <si>
    <t xml:space="preserve">Execução de obras e serviços de recuperação funcional de estrada vicinal com extensão total de 0 km, trecho no Município de Mogi Guaçú.   </t>
  </si>
  <si>
    <t>Mogi Guaçu</t>
  </si>
  <si>
    <t>Estrada MGG-010</t>
  </si>
  <si>
    <t xml:space="preserve">Municipais - Fase 07 - Lote 088 - Estrada COR-283 - Obras e serviços de Pavimentação - Extensão: 5,37 km </t>
  </si>
  <si>
    <t xml:space="preserve">Execução de obras e serviços de recuperação funcional de estrada vicinal com extensão total de 5,37 km, trecho no Município de Cordeirópolis.  </t>
  </si>
  <si>
    <t>Cordeirópolis</t>
  </si>
  <si>
    <t>Estrada COR-283</t>
  </si>
  <si>
    <t>Municipais - Fase 07 - Lote 076 - Estrada Taciba - Obras e serviços de Pavimentação - Extensão: 3,645 km</t>
  </si>
  <si>
    <t xml:space="preserve">Execução de obras e serviços de recuperação funcional de estrada vicinal com extensão total de 3,645 km, trecho no Município de Taciba.  </t>
  </si>
  <si>
    <t>Taciba</t>
  </si>
  <si>
    <t>Estrada Taciba</t>
  </si>
  <si>
    <t>Municipais - Fase 03 - Lote 036 - Estrada SAD-132 - Obras e serviços de Recuperação Funcional - Extensão: 7,3 km</t>
  </si>
  <si>
    <t xml:space="preserve">Programa Novas Estradas Vicinais - Fase 03 - Lote 36  </t>
  </si>
  <si>
    <t>Santa Adélia</t>
  </si>
  <si>
    <t>Estrada SAD-132</t>
  </si>
  <si>
    <t>Municipais - Fase 03 - Lote 045 - Estradas BGI-367, BGI-475, CRD-050 e BRN-432 - Obras e serviços de Recuperação Funcional - Extensão: 28,27 km</t>
  </si>
  <si>
    <t xml:space="preserve">Execução de obras e serviços de recuperação funcional de estrada vicinal com extensão total de 28,27 km, trecho entre os Municípios de Coroados, Braúna e Birigui.  </t>
  </si>
  <si>
    <t>Birigui; Braúna; Coroados</t>
  </si>
  <si>
    <t>Estradas BGI-367, BGI-475, CRD-050 e BRN-432</t>
  </si>
  <si>
    <t>Municipais - Fase 03 - Lote 053 - Estradas MAP-408 e CLN-370 - Obras e serviços de Recuperação Funcional - Extensão: 24,08 km</t>
  </si>
  <si>
    <t xml:space="preserve">Execução de obras e serviços de recuperação funcional de estrada vicinal com extensão total de 24,08 km, trecho entre os Municípios de Colina e Monte Azul Paulista.  </t>
  </si>
  <si>
    <t>Colina; Monte Azul Paulista</t>
  </si>
  <si>
    <t>Estradas MAP-408 e CLN-370</t>
  </si>
  <si>
    <t>Municipais - Fase 03 - Lote 054 - Estradas João Carlos Rosa e João Carlos Rosa - Obras e serviços de Recuperação Funcional - Extensão: 13,2 km</t>
  </si>
  <si>
    <t xml:space="preserve">Execução de obras e serviços de recuperação funcional de estrada vicinal com extensão total de 13,2 km, trecho entre os Municípios de Cajobi e Embaúba.  </t>
  </si>
  <si>
    <t>Cajobi; Embaúba</t>
  </si>
  <si>
    <t>Estradas João Carlos Rosa e João Carlos Rosa</t>
  </si>
  <si>
    <t>Municipais - Fase 07 - Lote 064 - Estrada Contorno Viário de Ligação (SP 473) - Obras e serviços de Pavimentação - Extensão: 2,548 km</t>
  </si>
  <si>
    <t xml:space="preserve">Execução de obras e serviços de recuperação funcional de estrada vicinal com extensão total de 2,548 km, trecho no Município de Nova Luzitania.  </t>
  </si>
  <si>
    <t>Nova Luzitânia</t>
  </si>
  <si>
    <t>Estrada Contorno Viário de Ligação (SP 473)</t>
  </si>
  <si>
    <t>Municipais - Fase 07 - Lote 056 - Estrada SAT-262 - Obras e serviços de Pavimentação - Extensão: 3,036 km</t>
  </si>
  <si>
    <t xml:space="preserve">Execução de obras e serviços de recuperação funcional de estrada vicinal com extensão total de 3,036 km, trecho no Município de Santa Albertina.  </t>
  </si>
  <si>
    <t>Santa Albertina</t>
  </si>
  <si>
    <t>Estrada SAT-262</t>
  </si>
  <si>
    <t>Municipais - Fase 07 - Lote 029 - Estrada de Ligação Municipal - Obras e serviços de Recuperação Funcional - Extensão: 3,4 km</t>
  </si>
  <si>
    <t xml:space="preserve">Execução de obras e serviços de recuperação funcional de estrada vicinal com extensão total de 3,4 km, trecho no Município de Guarujá.  </t>
  </si>
  <si>
    <t>Guarujá</t>
  </si>
  <si>
    <t>Estrada de Ligação Municipal</t>
  </si>
  <si>
    <t>Municipais - Fase 05 - Lote 001 - Estrada Estrada Vicinal - Obras e serviços de Pavimentação - Extensão: 5,86 km</t>
  </si>
  <si>
    <t xml:space="preserve">Execução de obras e serviços de recuperação funcional de estrada vicinal com extensão total de 5,86 km, trecho no Município de Elias Fausto.  </t>
  </si>
  <si>
    <t>Elias Fausto</t>
  </si>
  <si>
    <t>Estrada Estrada Vicinal</t>
  </si>
  <si>
    <t>Municipais - Fase 05 - Lote 002 - Estradas Antônio Nogueira e ATN-142 - Obras e serviços de Pavimentação - Extensão: 7,72 km</t>
  </si>
  <si>
    <t xml:space="preserve">Execução de obras e serviços de recuperação funcional de estrada vicinal com extensão total de 7,72 km, trecho entre os Municípios de Artur Nogueira.  </t>
  </si>
  <si>
    <t>Artur Nogueira; Cosmópolis</t>
  </si>
  <si>
    <t>Estradas Antônio Nogueira e ATN-142</t>
  </si>
  <si>
    <t>Municipais - Fase 05 - Lote 004 - Estrada ITU-040 - Obras e serviços de Pavimentação - Extensão: 16,9 km</t>
  </si>
  <si>
    <t xml:space="preserve">Execução de obras e serviços de recuperação funcional de estrada vicinal com extensão total de 16,9 km, trecho no Município de Itu.  </t>
  </si>
  <si>
    <t>Itu</t>
  </si>
  <si>
    <t>Estrada ITU-040</t>
  </si>
  <si>
    <t>Municipais - Fase 05 - Lote 005 - Estrada CAT-120 - Obras e serviços de Pavimentação - Extensão: 6 km</t>
  </si>
  <si>
    <t xml:space="preserve">Execução de obras e serviços de recuperação funcional de estrada vicinal com extensão total de 6 km, trecho no Município de Capela do Alto.  </t>
  </si>
  <si>
    <t>Capela do Alto</t>
  </si>
  <si>
    <t>Estrada CAT-120</t>
  </si>
  <si>
    <t>Municipais - Fase 05 - Lote 007 - Estradas ARV-130, PDN-167 e BRC-040 - Obras e serviços de Pavimentação - Extensão: 24,035 km</t>
  </si>
  <si>
    <t xml:space="preserve">Execução de obras e serviços de recuperação funcional de estrada vicinal com extensão total de 24,035 km, trecho entre os Municípios de Arealva, Boracéia e Pederneiras.  </t>
  </si>
  <si>
    <t>Arealva; Boracéia; Pederneiras</t>
  </si>
  <si>
    <t>Estradas ARV-130, PDN-167 e BRC-040</t>
  </si>
  <si>
    <t xml:space="preserve">Municipais - Fase 05 - Lote 009 - Estradas MNA-020, MNA-307 e TAI-010 - Obras e serviços de Pavimentação - Extensão: 10,558 km </t>
  </si>
  <si>
    <t xml:space="preserve">Execução de obras e serviços de recuperação funcional de estrada vicinal com extensão total de 10,558 km, trecho entre os Municípios de Monte Alto.  </t>
  </si>
  <si>
    <t>Monte Alto; Taiaçu</t>
  </si>
  <si>
    <t>Estradas MNA-020, MNA-307 e TAI-010</t>
  </si>
  <si>
    <t xml:space="preserve">Municipais - Fase 05 - Lote 010 - Estrada de Ligação Municipal - Obras e serviços de Pavimentação - Extensão: 18,81 km </t>
  </si>
  <si>
    <t xml:space="preserve">Execução de obras e serviços de recuperação funcional de estrada vicinal com extensão total de 18,81 km, trecho no Município de Ilha Comprida.  </t>
  </si>
  <si>
    <t>Ilha Comprida</t>
  </si>
  <si>
    <t xml:space="preserve">Municipais - Fase 05 - Lote 012 - Estrada SJR-150 - Obras e serviços de Pavimentação - Extensão: 1,440 km </t>
  </si>
  <si>
    <t xml:space="preserve">Execução de obras e serviços de recuperação funcional da SJR-150, trecho contemplando o Município de São José Do Rio Preto com extensão total de 1,440 km.  </t>
  </si>
  <si>
    <t>São José do Rio Preto</t>
  </si>
  <si>
    <t>Estrada SJR-150</t>
  </si>
  <si>
    <t>Municipais - Fase 05 - Lote 013 - Estradas PAL-040 e TNB-010 - Obras e serviços de Pavimentação - Extensão: 17,9 km</t>
  </si>
  <si>
    <t xml:space="preserve">Execução de obras e serviços de recuperação funcional de estrada vicinal com extensão total de 17,9 km, trecho entre os Municípios de Palestina e Tanabi.  </t>
  </si>
  <si>
    <t>Palestina; Tanabi</t>
  </si>
  <si>
    <t>Estradas PAL-040 e TNB-010</t>
  </si>
  <si>
    <t xml:space="preserve">Municipais - Fase 05 - Lote 014 - Estrada RBN-359 - Obras e serviços de Pavimentação - Extensão: 5,453 km </t>
  </si>
  <si>
    <t xml:space="preserve">Execução de obras e serviços de recuperação funcional de estrada vicinal com extensão total de 5,453 km, trecho no Município de Rubinéia.  </t>
  </si>
  <si>
    <t>Rubinéia</t>
  </si>
  <si>
    <t>Estrada RBN-359</t>
  </si>
  <si>
    <t>Municipais - Fase 06 - Lote 075 - Estrada do Bonsucesso - Obras e serviços de Recuperação Funcional - Extensão: 7,3 km</t>
  </si>
  <si>
    <t xml:space="preserve">Execução de obras e serviços de recuperação funcional de estrada vicinal com extensão total de 14,6 km, trecho entre os Municípios de Itaquaquecetuba e Guarulhos.  </t>
  </si>
  <si>
    <t>Guarulhos; Itaquaquecetuba</t>
  </si>
  <si>
    <t>Estrada do Bonsucesso</t>
  </si>
  <si>
    <t>Municipais - Fase 05 - Lote 015 - Estrada SJR-350 - Obras e serviços de Recuperação Funcional - Extensão: 3,775 km</t>
  </si>
  <si>
    <t xml:space="preserve">Execução de obras e serviços de recuperação funcional de estrada vicinal com extensão total de 3,775 km, trecho no Município de São José do Rio Preto.  </t>
  </si>
  <si>
    <t>Estrada SJR-350</t>
  </si>
  <si>
    <t>Municipais - Fase 05 - Lote 017 - Estradas NIP-020 e NEP-281 - Obras e serviços de Pavimentação - Extensão: 13,1 km</t>
  </si>
  <si>
    <t xml:space="preserve">Execução de obras e serviços de recuperação funcional de estrada vicinal com extensão total de 13,1 km, trecho entre os Municípios de Nipoã e Neves Paulista.  </t>
  </si>
  <si>
    <t>Estradas NIP-020 e NEP-281</t>
  </si>
  <si>
    <t>Municipais - Fase 05 - Lote 018 - Estradas Joaquim Pereira de Carvalho, Romildo Tardelli, Itapeti de Furnas e Furuyama - Obras e serviços de Pavimentação - Extensão: 11,56 km</t>
  </si>
  <si>
    <t xml:space="preserve">Execução de obras e serviços de recuperação funcional de estrada vicinal com extensão total de 14,417 km, trecho entre os Municípios de Mogi das Cruzes e Suzano.  </t>
  </si>
  <si>
    <t>Mogi das Cruzes; Suzano</t>
  </si>
  <si>
    <t>Estradas Joaquim Pereira de Carvalho, Romildo Tardelli, Itapeti de Furnas e Furuyama</t>
  </si>
  <si>
    <t>Municipais - Fase 05 - Lote 020 - Estrada Elias Alves da Costa - Obras e serviços de Recuperação Funcional - Extensão: 9,89 km</t>
  </si>
  <si>
    <t xml:space="preserve">Execução de obras e serviços de recuperação funcional de estrada vicinal com extensão total de 19,78 km, trecho entre os Municípios de Vargem Grande Paulista e Itapevi.  </t>
  </si>
  <si>
    <t>Itapevi; Vargem Grande Paulista</t>
  </si>
  <si>
    <t>Estrada Elias Alves da Costa</t>
  </si>
  <si>
    <t>Municipais - Fase 05 - Lote 021 - Estrada da Vargem Grande - Obras e serviços de Pavimentação - Extensão: 5,772 km</t>
  </si>
  <si>
    <t xml:space="preserve">Execução de obras e serviços de recuperação funcional de estrada vicinal com extensão total de 5,772 km, trecho no Município de Franco da Rocha.  </t>
  </si>
  <si>
    <t>Franco da Rocha</t>
  </si>
  <si>
    <t>Estrada da Vargem Grande</t>
  </si>
  <si>
    <t>Municipais - Fase 05 - Lote 022 - Estrada da Barragem - Obras e serviços de Pavimentação - Extensão: 7,5 km</t>
  </si>
  <si>
    <t xml:space="preserve">Execução de obras e serviços de recuperação funcional de estrada vicinal com extensão total de 7,5 km, trecho no Município de Cotia.  </t>
  </si>
  <si>
    <t>Cotia</t>
  </si>
  <si>
    <t>Estrada da Barragem</t>
  </si>
  <si>
    <t>Municipais - Fase 05 - Lote 023 - Estrada do Sertãozinho - Obras e serviços de Recuperação Funcional - Extensão: 12,77 km</t>
  </si>
  <si>
    <t xml:space="preserve">Execução de obras e serviços de recuperação funcional de estrada vicinal com extensão total de 12,77 km, trecho entre os Municípios de Biritiba Mirim e Mogi das Cruzes.  </t>
  </si>
  <si>
    <t>Biritiba-Mirim; Mogi das Cruzes</t>
  </si>
  <si>
    <t>Estrada do Sertãozinho</t>
  </si>
  <si>
    <t>Municipais - Fase 05 - Lote 024 - Estrada dos Cinco Lagos e Pirucaia Mário Romero - Obras e serviços de Pavimentação - Extensão: 12,76 km</t>
  </si>
  <si>
    <t xml:space="preserve">Execução de obras e serviços de recuperação funcional de estrada vicinal com extensão total de 12,76 km, trecho no Município de Mairiporã.  </t>
  </si>
  <si>
    <t>Mairiporã</t>
  </si>
  <si>
    <t>Estrada dos Cinco Lagos e Pirucaia Mário Romero</t>
  </si>
  <si>
    <t xml:space="preserve">Municipais - Fase 05 - Lote 025 - Estrada dos Porretes - Obras e serviços de Pavimentação - Extensão: 5,78 km </t>
  </si>
  <si>
    <t xml:space="preserve">Execução de obras e serviços de recuperação funcional de estrada vicinal com extensão total de 5,78 km, trecho no Município de Francisco Morato.  </t>
  </si>
  <si>
    <t>Estrada dos Porretes</t>
  </si>
  <si>
    <t>Municipais - Fase 05 - Lote 027 - Estradas NCH-125, SAR-010 e SPV-061 - Obras e serviços de Pavimentação - Extensão: 14 km</t>
  </si>
  <si>
    <t xml:space="preserve">Execução de obras e serviços de recuperação funcional de estrada vicinal com extensão total de 0 km, trecho entre os Municípios de Nova Castilho, Santo Antônio do Aracanguá e Nova Luzitania.  </t>
  </si>
  <si>
    <t>Nova Castilho; Nova Luzitânia; Santo Antônio do Aracanguá</t>
  </si>
  <si>
    <t>Estradas NCH-125, SAR-010 e SPV-061</t>
  </si>
  <si>
    <t>Municipais - Fase 06 - Lote 065 - Estrada PGT-040 - Obras e serviços de Recuperação Funcional - Extensão: 6 km</t>
  </si>
  <si>
    <t xml:space="preserve">Execução de obras e serviços de recuperação funcional de estrada vicinal com extensão total de 6 km, trecho no Município de Pontes Gestal.  </t>
  </si>
  <si>
    <t>Pontes Gestal</t>
  </si>
  <si>
    <t>Estrada PGT-040</t>
  </si>
  <si>
    <t>Municipais - Fase 05 - Lote 028 - Estradas GES-348 e SPV-062 - Obras e serviços de Pavimentação - Extensão: 16,1 km</t>
  </si>
  <si>
    <t xml:space="preserve">Execução de obras e serviços de recuperação funcional de estrada vicinal com extensão total de 0 km, trecho entre os Municípios de General Salgado.  </t>
  </si>
  <si>
    <t>General Salgado</t>
  </si>
  <si>
    <t>Estradas GES-348 e SPV-062</t>
  </si>
  <si>
    <t>Municipais - Fase 05 - Lote 029 - Estrada de Interligação (SP 425) - Obras e serviços de Pavimentação - Extensão: 8,2 km</t>
  </si>
  <si>
    <t xml:space="preserve">Execução de obras e serviços de recuperação funcional de estrada vicinal com extensão total de 0 km, trecho no Município de José Bonifácio.  </t>
  </si>
  <si>
    <t>José Bonifácio</t>
  </si>
  <si>
    <t>Estrada de Interligação (SP 425)</t>
  </si>
  <si>
    <t>Municipais - Fase 05 - Lote 030 - Estradas CLM-060 e CLM-080 - Obras e serviços de Pavimentação - Extensão: 8,34 km</t>
  </si>
  <si>
    <t xml:space="preserve">Execução de obras e serviços de recuperação funcional de estrada vicinal com extensão total de 0 km, trecho no Município de Clementina.  </t>
  </si>
  <si>
    <t>Clementina</t>
  </si>
  <si>
    <t>Estradas CLM-060 e CLM-080</t>
  </si>
  <si>
    <t xml:space="preserve">Municipais - Fase 05 - Lote 031 - Estradas BIL-247 e ART-388 - Obras e serviços de Pavimentação - Extensão: 14,5 km </t>
  </si>
  <si>
    <t xml:space="preserve">Execução de obras e serviços de recuperação funcional de estrada vicinal com extensão total de 0 km, trecho entre os Municípios de Bilac e Araçatuba.  </t>
  </si>
  <si>
    <t>Araçatuba; Bilac</t>
  </si>
  <si>
    <t>Estradas BIL-247 e ART-388</t>
  </si>
  <si>
    <t>Municipais - Fase 05 - Lote 032 - Estrada ZCR-187 - Obras e serviços de Pavimentação - Extensão: 8,5 km</t>
  </si>
  <si>
    <t xml:space="preserve">Execução de obras e serviços de recuperação funcional de estrada vicinal com extensão total de 0 km, trecho no Município de Zacarias.  </t>
  </si>
  <si>
    <t>Zacarias</t>
  </si>
  <si>
    <t>Estrada ZCR-187</t>
  </si>
  <si>
    <t>Municipais - Fase 05 - Lote 033 - Estradas ADD-247 e ADD-050  - Obras e serviços de Pavimentação - Extensão: 6,478 km</t>
  </si>
  <si>
    <t xml:space="preserve">Execução de obras e serviços de recuperação funcional de estrada vicinal com extensão total de 0 km, trecho no Município de Andradina.  </t>
  </si>
  <si>
    <t>Andradina</t>
  </si>
  <si>
    <t xml:space="preserve">Estradas ADD-247 e ADD-050 </t>
  </si>
  <si>
    <t>Municipais - Fase 05 - Lote 034 - Estrada PSP-140 - Obras e serviços de Pavimentação - Extensão: 3,76 km</t>
  </si>
  <si>
    <t xml:space="preserve">Execução de obras e serviços de recuperação funcional de estrada vicinal com extensão total de 3,76 km, trecho no Município de Presidente Prudente.  </t>
  </si>
  <si>
    <t>Presidente Prudente</t>
  </si>
  <si>
    <t>Estrada PSP-140</t>
  </si>
  <si>
    <t>Municipais - Fase 05 - Lote 036 - Estrada PSP-010 - Obras e serviços de Pavimentação - Extensão: 10,44 km</t>
  </si>
  <si>
    <t xml:space="preserve">Execução de obras e serviços de recuperação funcional de estrada vicinal com extensão total de 10,44 km, trecho no Município de Presidente Prudente.    </t>
  </si>
  <si>
    <t>Estrada PSP-010</t>
  </si>
  <si>
    <t>Municipais - Fase 05 - Lote 037 - Estradas CBU-010 e MRP-040 - Obras e serviços de Pavimentação - Extensão: 12,87 km</t>
  </si>
  <si>
    <t xml:space="preserve">Execução de obras e serviços de recuperação funcional de estrada vicinal com extensão total de 12,87 km, trecho entre os Municípios de Caiabu e Mariápolis.  </t>
  </si>
  <si>
    <t>Caiabu; Mariápolis</t>
  </si>
  <si>
    <t>Estradas CBU-010 e MRP-040</t>
  </si>
  <si>
    <t>Municipais - Fase 05 - Lote 038 - Estradas MTO-010 e PRA-050 - Obras e serviços de Pavimentação - Extensão: 17,07 km</t>
  </si>
  <si>
    <t xml:space="preserve">Execução de obras e serviços de recuperação funcional de estrada vicinal com extensão total de 17,07 km, trecho entre os Municípios de Martinópolis e Pracinha.  </t>
  </si>
  <si>
    <t>Martinópolis; Pracinha</t>
  </si>
  <si>
    <t>Estradas MTO-010 e PRA-050</t>
  </si>
  <si>
    <t>Municipais - Fase 05 - Lote 040 - Estradas MCL-030 e SJA-020 - Obras e serviços de Pavimentação - Extensão: 9,82 km</t>
  </si>
  <si>
    <t xml:space="preserve">Execução de obras e serviços de recuperação funcional de estrada vicinal com extensão total de 9,82 km, trecho entre os Municípios de Monte Castelo e São João do Pau D'Alho.  </t>
  </si>
  <si>
    <t>Monte Castelo; São João do Pau dAlho</t>
  </si>
  <si>
    <t>Estradas MCL-030 e SJA-020</t>
  </si>
  <si>
    <t>Municipais - Fase 05 - Lote 041 - Estradas TCB-180 e NRD-273 - Obras e serviços de Pavimentação - Extensão: 17,45 km</t>
  </si>
  <si>
    <t xml:space="preserve">Execução de obras e serviços de recuperação funcional de estrada vicinal com extensão total de 17,450 km, trecho entre os Municípios de Narandiba.  </t>
  </si>
  <si>
    <t>Narandiba; Taciba</t>
  </si>
  <si>
    <t>Estradas TCB-180 e NRD-273</t>
  </si>
  <si>
    <t>Municipais - Fase 05 - Lote 042 - Estrada RCL-040 - Obras e serviços de Pavimentação - Extensão: 3,7 km</t>
  </si>
  <si>
    <t xml:space="preserve">Execução de obras e serviços de recuperação funcional de estrada vicinal com extensão total de 3,7 km, trecho no Município de Rio Claro.  </t>
  </si>
  <si>
    <t>Rio Claro</t>
  </si>
  <si>
    <t>Estrada RCL-040</t>
  </si>
  <si>
    <t>Municipais - Fase 05 - Lote 043 - Estrada Vicinal - Obras e serviços de Recuperação Funcional - Extensão: 3,8 km</t>
  </si>
  <si>
    <t xml:space="preserve">Execução de obras e serviços de recuperação funcional de estrada vicinal com extensão total de 3,8 km, trecho no Município de Santa Gertrudes.  </t>
  </si>
  <si>
    <t>Estrada Vicinal</t>
  </si>
  <si>
    <t>Municipais - Fase 05 - Lote 046 - Estradas OLP-020, SV-1 e Milton Domingues - Obras e serviços de Pavimentação - Extensão: 12,18 km</t>
  </si>
  <si>
    <t xml:space="preserve">Execução de obras e serviços de recuperação funcional de estrada vicinal com extensão total de 0 km, trecho entre os Municípios de Olímpia e Severínia.  </t>
  </si>
  <si>
    <t>Olímpia; Severínia</t>
  </si>
  <si>
    <t>Estradas OLP-020, SV-1 e Milton Domingues</t>
  </si>
  <si>
    <t>Municipais - Fase 05 - Lote 047 - Estrada ATR-248 - Obras e serviços de Pavimentação - Extensão: 13,84 km</t>
  </si>
  <si>
    <t xml:space="preserve">Execução de obras e serviços de recuperação funcional de estrada vicinal com extensão total de 0 km, trecho no Município de Altair.  </t>
  </si>
  <si>
    <t>Altair</t>
  </si>
  <si>
    <t>Estrada ATR-248</t>
  </si>
  <si>
    <t>Municipais - Fase 05 - Lote 048 - Estradas BA-4, JBR-130 e JBR-214 - Obras e serviços de Pavimentação - Extensão: 19,2 km</t>
  </si>
  <si>
    <t xml:space="preserve">Execução de obras e serviços de recuperação funcional de estrada vicinal com extensão total de 0 km, trecho entre os Municípios de Jaborandi e Barretos.  </t>
  </si>
  <si>
    <t>Barretos; Jaborandi</t>
  </si>
  <si>
    <t>Estradas BA-4, JBR-130 e JBR-214</t>
  </si>
  <si>
    <t>Municipais - Fase 06 - Lote 063 - Estrada MNO-020 - Obras e serviços de Recuperação Funcional - Extensão: 7,2 km</t>
  </si>
  <si>
    <t xml:space="preserve">Execução de obras e serviços de recuperação funcional de estrada vicinal com extensão total de 7,2 km, trecho no Município de Marinópolis.  </t>
  </si>
  <si>
    <t>Marinópolis</t>
  </si>
  <si>
    <t>Estrada MNO-020</t>
  </si>
  <si>
    <t>Municipais - Fase 06 - Lote 052 - Estrada QTN-010 - Obras e serviços de Recuperação Funcional - Extensão: 8,75 km</t>
  </si>
  <si>
    <t xml:space="preserve">Execução de obras e serviços de recuperação funcional de estrada vicinal com extensão total de 8,75 km, trecho no Município de Quintana.  </t>
  </si>
  <si>
    <t>Quintana</t>
  </si>
  <si>
    <t>Estrada QTN-010</t>
  </si>
  <si>
    <t>Municipais - Fase 06 - Lote 051 - Estrada RBS-020 - Obras e serviços de Recuperação Funcional - Extensão: 14,4 km</t>
  </si>
  <si>
    <t xml:space="preserve">Execução de obras e serviços de recuperação funcional de estrada vicinal com extensão total de 14,4 km, trecho no Município de Ribeirão do Sul.  </t>
  </si>
  <si>
    <t>Ribeirão do Sul</t>
  </si>
  <si>
    <t>Estrada RBS-020</t>
  </si>
  <si>
    <t>Municipais - Fase 06 - Lote 003 - Estrada BJP-050 - Obras e serviços de Recuperação Funcional - Extensão: 5,6 km</t>
  </si>
  <si>
    <t xml:space="preserve">Execução de obras e serviços de recuperação funcional de estrada vicinal com extensão total de 5,6 km, trecho no Município de Bom Jesus dos Perdões.  </t>
  </si>
  <si>
    <t>Bom Jesus dos Perdões</t>
  </si>
  <si>
    <t>Estrada BJP-050</t>
  </si>
  <si>
    <t>Municipais - Fase 06 - Lote 004 - Estrada CHL-040 - Obras e serviços de Recuperação Funcional - Extensão: 2,9 km</t>
  </si>
  <si>
    <t xml:space="preserve">Execução de obras e serviços de recuperação funcional de estrada vicinal com extensão total de 2,9 km, trecho no Município de Conchal.  </t>
  </si>
  <si>
    <t>Conchal</t>
  </si>
  <si>
    <t>Estrada CHL-040</t>
  </si>
  <si>
    <t>Municipais - Fase 06 - Lote 005 - Estrada Natal Lorencini - Obras e serviços de Recuperação Funcional - Extensão: 9,33 km</t>
  </si>
  <si>
    <t xml:space="preserve">Execução de obras e serviços de recuperação funcional de estrada vicinal com extensão total de 9,33 km, trecho no Município de Jarinú.  </t>
  </si>
  <si>
    <t>Jarinu</t>
  </si>
  <si>
    <t>Estrada Natal Lorencini</t>
  </si>
  <si>
    <t>Municipais - Fase 06 - Lote 006 - Estrada Caminho Turístico Rio do Peixe - Obras e serviços de Recuperação Funcional - Extensão: 8,3 km</t>
  </si>
  <si>
    <t xml:space="preserve">Execução de obras e serviços de recuperação funcional de estrada vicinal com extensão total de 8,3 km, trecho no Município de Socorro.  </t>
  </si>
  <si>
    <t>Estrada Caminho Turístico Rio do Peixe</t>
  </si>
  <si>
    <t>Municipais - Fase 06 - Lote 007 - Estrada Adolpho Pecorari - Obras e serviços de Recuperação Funcional - Extensão: 8,4 km</t>
  </si>
  <si>
    <t xml:space="preserve">Execução de obras e serviços de recuperação funcional de estrada vicinal com extensão total de 8,4 km, trecho no Município de Itatiba.  </t>
  </si>
  <si>
    <t>Itatiba</t>
  </si>
  <si>
    <t>Estrada Adolpho Pecorari</t>
  </si>
  <si>
    <t>Municipais - Fase 06 - Lote 008 - Estrada IVA-367 - Obras e serviços de Recuperação Funcional - Extensão: 10,3 km</t>
  </si>
  <si>
    <t xml:space="preserve">Execução de obras e serviços de recuperação funcional de estrada vicinal com extensão total de 10,3 km, trecho no Município de Itupeva.  </t>
  </si>
  <si>
    <t>Itupeva</t>
  </si>
  <si>
    <t>Estrada IVA-367</t>
  </si>
  <si>
    <t>Municipais - Fase 06 - Lote 031 - Estrada IBG-030 - Obras e serviços de Recuperação Funcional - Extensão: 3 km</t>
  </si>
  <si>
    <t xml:space="preserve">Execução de obras e serviços de recuperação funcional de estrada vicinal com extensão total de 3 km, trecho no Município de Ibitinga.  </t>
  </si>
  <si>
    <t>Ibitinga</t>
  </si>
  <si>
    <t>Estrada IBG-030</t>
  </si>
  <si>
    <t>Municipais - Fase 06 - Lote 017 - Estradas BOC-020, JAU-351 e DCR-413 - Obras e serviços de Recuperação Funcional - Extensão: 16 km</t>
  </si>
  <si>
    <t xml:space="preserve">Execução de obras e serviços de recuperação funcional de estrada vicinal com extensão total de 16 km, trecho entre os Municípios de Bocaina, Dois Córregos e Jaú.  </t>
  </si>
  <si>
    <t>Bocaina; Dois Córregos; Jaú</t>
  </si>
  <si>
    <t>Estradas BOC-020, JAU-351 e DCR-413</t>
  </si>
  <si>
    <t>Municipais - Fase 06 - Lote 015 - Estrada IT-002 - Obras e serviços de Recuperação Funcional - Extensão: 30 km</t>
  </si>
  <si>
    <t xml:space="preserve">Execução de obras e serviços de recuperação funcional de estrada vicinal com extensão total de 30 km, trecho no Município de Itaí.  </t>
  </si>
  <si>
    <t>Itaí</t>
  </si>
  <si>
    <t>Estrada IT-002</t>
  </si>
  <si>
    <t>Conservação Especial - Bloco 05 - Lote 98 - SPA 540/322 - Obras e serviços de conservação especial e reabilitação de sinalização horizontal - Extensão: 4,16 km</t>
  </si>
  <si>
    <t xml:space="preserve">Execução de serviços de conservação especial na SPA 540/322 com extensão total de 4,16 km, compreendido no Município de Paulo de Faria.  </t>
  </si>
  <si>
    <t>Paulo de Faria</t>
  </si>
  <si>
    <t>SPA 540/322</t>
  </si>
  <si>
    <t>Conservação Especial - Bloco 05 - Lote 97 - SPA 462/322 e SPA 473/322 - Obras e serviços de conservação especial e reabilitação de sinalização horizontal - Extensão: 11,88 km</t>
  </si>
  <si>
    <t xml:space="preserve">Execução de serviços de conservação especial na SPA 462/322 e SPA 473/322 com extensão total de 11,880 km, compreendido nos Municípios de Guaraci e Altair.  </t>
  </si>
  <si>
    <t>Altair; Guaraci</t>
  </si>
  <si>
    <t>SPA 462/322;SPA 473/322</t>
  </si>
  <si>
    <t>0,00;0,00</t>
  </si>
  <si>
    <t>8,78;3,10</t>
  </si>
  <si>
    <t>Conservação Especial - Bloco 05 - Lote 96 - SPA 426/322 - Obras e serviços de conservação especial e reabilitação de sinalização horizontal - Extensão: 6,2 km</t>
  </si>
  <si>
    <t xml:space="preserve">Execução de serviços de conservação especial na SPA 426/322 com extensão total de 6,2 km, compreendido no Município de Cajobi.  </t>
  </si>
  <si>
    <t>Cajobi</t>
  </si>
  <si>
    <t>SPA 426/322</t>
  </si>
  <si>
    <t>Conservação Especial - Bloco 05 - Lote 95 - SPA 357/326 - Obras e serviços de conservação especial e reabilitação de sinalização horizontal - Extensão: 10,98 km</t>
  </si>
  <si>
    <t xml:space="preserve">Execução de serviços de conservação especial na SPA 357/326 com extensão total de 10,98 km, compreendido nos Municípios de Taiúva e Taiaçu.  </t>
  </si>
  <si>
    <t>Taiaçu; Taiúva</t>
  </si>
  <si>
    <t>SPA 357/326</t>
  </si>
  <si>
    <t>0,00;7,30</t>
  </si>
  <si>
    <t>5,30;12,98</t>
  </si>
  <si>
    <t>Conservação Especial - Bloco 05 - Lote 94 - SP 425 - Obras e serviços de conservação especial e reabilitação de sinalização horizontal - Extensão: 33,15 km</t>
  </si>
  <si>
    <t xml:space="preserve">Execução de serviços de conservação especial na SP 425 com extensão total de 33,15 km, compreendido nos Municípios de Olímpia e Guapiaçu.  </t>
  </si>
  <si>
    <t>Guapiaçu; Olímpia</t>
  </si>
  <si>
    <t>SP 425</t>
  </si>
  <si>
    <t>Conservação Especial - Bloco 02 - Lote 13 - SP 222 - Obras e serviços de conservação especial e reabilitação de sinalização horizontal - Extensão: 55 km</t>
  </si>
  <si>
    <t xml:space="preserve">Execução de serviços de conservação especial na SP 222 com extensão total de 55 km, compreendido nos Municípios de Miracatu e Iguape.  </t>
  </si>
  <si>
    <t>Iguape; Miracatu</t>
  </si>
  <si>
    <t>SP 222</t>
  </si>
  <si>
    <t>Conservação Especial - Bloco 05 - Lote 93 - SP 326 e SPA 453/326 - Obras e serviços de conservação especial e reabilitação de sinalização horizontal - Extensão: 40,6 km</t>
  </si>
  <si>
    <t>Execução de serviços de conservação especial na SP 326 e SPA 453/326 com extensão total de 40,6 km, compreendido nos Municípios de Barretos e Colômbia.</t>
  </si>
  <si>
    <t>Barretos; Colômbia</t>
  </si>
  <si>
    <t>SP 326;SPA 453/326</t>
  </si>
  <si>
    <t>433,00;0,00</t>
  </si>
  <si>
    <t>468,30;5,30</t>
  </si>
  <si>
    <t>Conservação Especial - Bloco 05 - Lote 92 - SP 425 - Obras e serviços de conservação especial e reabilitação de sinalização horizontal - Extensão: 22,7 km</t>
  </si>
  <si>
    <t xml:space="preserve">Execução de serviços de conservação especial na SP 425 com extensão total de 22,7 km, compreendido no Município de Barretos.  </t>
  </si>
  <si>
    <t>Barretos</t>
  </si>
  <si>
    <t>Conservação Especial - Bloco 05 - Lote 91 - SP 425 e SPA 058/425 - Obras e serviços de conservação especial e reabilitação de sinalização horizontal - Extensão: 11,52 km</t>
  </si>
  <si>
    <t xml:space="preserve">Execução de serviços de conservação especial na SP 425 e SPA 058/425 com extensão total de 11,52 km, compreendido nos Municípios de Barretos e Guaíra.  </t>
  </si>
  <si>
    <t>Barretos; Guaíra</t>
  </si>
  <si>
    <t>SP 425;SPA 058/425</t>
  </si>
  <si>
    <t>81,50;0,00</t>
  </si>
  <si>
    <t>91,40;1,62</t>
  </si>
  <si>
    <t>Conservação Especial - Bloco 05 - Lote 90 - SP 328 - Obras e serviços de conservação especial e reabilitação de sinalização horizontal - Extensão: 6,200 km</t>
  </si>
  <si>
    <t xml:space="preserve">Execução de serviços de conservação especial na SP 328 com extensão total de 6,200 km, compreendido no Município de Porto Ferreira.  </t>
  </si>
  <si>
    <t>SP 328</t>
  </si>
  <si>
    <t>Conservação Especial - Bloco 05 - Lote 89 - SP 338 - Obras e serviços de conservação especial e reabilitação de sinalização horizontal - Extensão: 23,8 km</t>
  </si>
  <si>
    <t xml:space="preserve">Execução de serviços de conservação especial na SP 338 com extensão total de 23,8 km, compreendido no Município de Mococa.  </t>
  </si>
  <si>
    <t>Mococa</t>
  </si>
  <si>
    <t>SP 338</t>
  </si>
  <si>
    <t xml:space="preserve">Conservação Especial - Bloco 05 - Lote 88 - SP 304 - Obras e serviços de conservação especial e reabilitação de sinalização horizontal - Extensão: 2,740 km </t>
  </si>
  <si>
    <t xml:space="preserve">Execução de serviços de conservação especial na SP 304 com extensão total de 2,740 km, compreendido no Município de Piracicaba.  </t>
  </si>
  <si>
    <t>Piracicaba</t>
  </si>
  <si>
    <t>SP 304</t>
  </si>
  <si>
    <t>Conservação Especial - Bloco 05 - Lote 87 - SP 147 - Obras e serviços de conservação especial e reabilitação de sinalização horizontal - Extensão: 29,3 km</t>
  </si>
  <si>
    <t xml:space="preserve">Execução de serviços de conservação especial na SP 147 com extensão total de 29,3 km, compreendido nos Municípios de Piracicaba e Anhembi.  </t>
  </si>
  <si>
    <t>Anhembi; Piracicaba</t>
  </si>
  <si>
    <t>SP 147</t>
  </si>
  <si>
    <t>Conservação Especial - Bloco 05 - Lote 86 - SP 147 - Obras e serviços de conservação especial e reabilitação de sinalização horizontal - Extensão: 29,5 km</t>
  </si>
  <si>
    <t xml:space="preserve">Execução de serviços de conservação especial na SP 147 com extensão total de 29,5 km, compreendido nos Municípios de Piracicaba e Anhembi.  </t>
  </si>
  <si>
    <t>Conservação Especial - Bloco 05 - Lote 85 - SP 225 - Obras e serviços de conservação especial e reabilitação de sinalização horizontal - Extensão: 41,36 km</t>
  </si>
  <si>
    <t xml:space="preserve">Execução de serviços de conservação especial na SP 225 com extensão total de 41,36 km, compreendido nos Municípios de Pirassununga, Analândia e Itirapina.  .  </t>
  </si>
  <si>
    <t>Analândia; Itirapina; Pirassununga</t>
  </si>
  <si>
    <t>SP 225</t>
  </si>
  <si>
    <t>Conservação Especial - Bloco 05 - Lote 84 - SP 225 - Obras e serviços de conservação especial e reabilitação de sinalização horizontal - Extensão: 50 km</t>
  </si>
  <si>
    <t xml:space="preserve">Execução de serviços de conservação especial na SP 225 com extensão total de 50 km, compreendido nos Municípios de Pirassununga e Aguaí.  </t>
  </si>
  <si>
    <t>Aguaí; Pirassununga</t>
  </si>
  <si>
    <t>Conservação Especial - Bloco 05 - Lote 83 - SP 483 - Obras e serviços de conservação especial e reabilitação de sinalização horizontal - Extensão: 20 km</t>
  </si>
  <si>
    <t xml:space="preserve">Execução de serviços de conservação especial na SP 483 com extensão total de 20 km, compreendido nos Municípios de Regente Feijó e Taciba.  </t>
  </si>
  <si>
    <t>Regente Feijó; Taciba</t>
  </si>
  <si>
    <t>SP 483</t>
  </si>
  <si>
    <t>Conservação Especial - Bloco 05 - Lote 82 - SP 483 - Obras e serviços de conservação especial e reabilitação de sinalização horizontal - Extensão: 21,24 km</t>
  </si>
  <si>
    <t xml:space="preserve">Execução de serviços de conservação especial na SP 483 com extensão total de 21,24 km, compreendido no Município de Taciba.  </t>
  </si>
  <si>
    <t>Conservação Especial - Bloco 05 - Lote 81 - SPA 056/272 - Obras e serviços de conservação especial e reabilitação de sinalização horizontal - Extensão: 7,15 km</t>
  </si>
  <si>
    <t xml:space="preserve">Execução de serviços de conservação especial na SPA 056/272 com extensão total de 7,15 km, compreendido no Município de Mirante do Paranapanema.  </t>
  </si>
  <si>
    <t>SPA 056/272</t>
  </si>
  <si>
    <t>Conservação Especial - Bloco 05 - Lote 80 - SP 425 - Obras e serviços de conservação especial e reabilitação de sinalização horizontal - Extensão: 41,1 km</t>
  </si>
  <si>
    <t xml:space="preserve">Execução de serviços de conservação especial na SP 425 com extensão total de 21,1 km, compreendido no Município de José Bonifácio.  </t>
  </si>
  <si>
    <t>220,00;241,10</t>
  </si>
  <si>
    <t>241,10;261,10</t>
  </si>
  <si>
    <t>Conservação Especial - Bloco 05 - Lote 79 - SP 425 e SP 463 - Obras e serviços de conservação especial e reabilitação de sinalização horizontal - Extensão: 36,9 km</t>
  </si>
  <si>
    <t xml:space="preserve">Execução de serviços de conservação especial na SP 425 e SP 463 com extensão total de 36,9 km, compreendido nos Municípios de Braúna, Clementina e Bilac.  </t>
  </si>
  <si>
    <t>Bilac; Braúna; Clementina</t>
  </si>
  <si>
    <t>SP 425;SP 463</t>
  </si>
  <si>
    <t>312,00;1,20</t>
  </si>
  <si>
    <t>327,80;22,30</t>
  </si>
  <si>
    <t>Conservação Especial - Bloco 05 - Lote 77 - SP 214 - Obras e serviços de conservação especial e reabilitação de sinalização horizontal - Extensão: 29 km</t>
  </si>
  <si>
    <t xml:space="preserve">Execução de serviços de conservação especial na SP 214 com extensão total de 29 km, compreendido nos Municípios de Itapecerica da Serra e Embu-Guaçu.  </t>
  </si>
  <si>
    <t>Embu-Guaçu; Itapecerica da Serra</t>
  </si>
  <si>
    <t>SP 214</t>
  </si>
  <si>
    <t>Conservação Especial - Bloco 05 - Lote 76 - SP 234 - Obras e serviços de conservação especial e reabilitação de sinalização horizontal - Extensão: 13,67 km</t>
  </si>
  <si>
    <t xml:space="preserve">Execução de serviços de conservação especial na SP 234 com extensão total de 13,67 km, compreendido nos Municípios de Itapecerica da Serra e Embu-Guaçu.  </t>
  </si>
  <si>
    <t>SP 234</t>
  </si>
  <si>
    <t>29,85;36,00</t>
  </si>
  <si>
    <t>31,33;48,19</t>
  </si>
  <si>
    <t>Conservação Especial - Bloco 05 - Lote 73 - SP 056 - Obras e serviços de conservação especial e reabilitação de sinalização horizontal - Extensão: 11,05 km</t>
  </si>
  <si>
    <t xml:space="preserve">Execução de serviços de conservação especial na SP 056 com extensão total de 11,05 km, compreendido nos Municípios de Arujá e Santa Isabel.  </t>
  </si>
  <si>
    <t>Arujá; Santa Isabel</t>
  </si>
  <si>
    <t>SP 056</t>
  </si>
  <si>
    <t>Conservação Especial - Bloco 05 - Lote 72 - SP 088 - Obras e serviços de conservação especial e reabilitação de sinalização horizontal - Extensão: 8,86 km</t>
  </si>
  <si>
    <t xml:space="preserve">Execução de serviços de conservação especial na SP 088 com extensão total de 8,86 km, compreendido no Município de Mogi das Cruzes.  </t>
  </si>
  <si>
    <t>SP 088</t>
  </si>
  <si>
    <t>Conservação Especial - Bloco 05 - Lote 71 - SP 354 - Obras e serviços de conservação especial e reabilitação de sinalização horizontal - Extensão: 11,6 km</t>
  </si>
  <si>
    <t xml:space="preserve">Execução de serviços de conservação especial na SP 354 com extensão total de 11,6 km, compreendido nos Municípios de Cajamar e Franco da Rocha.  </t>
  </si>
  <si>
    <t>Cajamar; Franco da Rocha</t>
  </si>
  <si>
    <t>SP 354</t>
  </si>
  <si>
    <t>Conservação Especial - Bloco 05 - Lote 70 - SP 322 - Obras e serviços de conservação especial e reabilitação de sinalização horizontal - Extensão: 23,3 km</t>
  </si>
  <si>
    <t xml:space="preserve">Execução de serviços de conservação especial na SP 322 com extensão total de 23,3 km, compreendido no Município de Cardoso.  </t>
  </si>
  <si>
    <t>Cardoso</t>
  </si>
  <si>
    <t>SP 322</t>
  </si>
  <si>
    <t>Conservação Especial - Bloco 05 - Lote 69 - SP 322 - Obras e serviços de conservação especial e reabilitação de sinalização horizontal - Extensão: 23,300 km</t>
  </si>
  <si>
    <t xml:space="preserve">Execução de serviços de conservação especial na SP 322 com extensão total de 23,300 km, compreendido no Município de Riolândia.  </t>
  </si>
  <si>
    <t>Riolândia</t>
  </si>
  <si>
    <t>Conservação Especial - Bloco 05 - Lote 68 - SP 304 - Obras e serviços de conservação especial e reabilitação de sinalização horizontal - Extensão: 25 km</t>
  </si>
  <si>
    <t xml:space="preserve">Execução de serviços de conservação especial na SP 304 com extensão total de 25 km, compreendido nos Municípios de Novo Horizonte, Sales, Irapuã, Adolfo e Mendonça.  </t>
  </si>
  <si>
    <t>Adolfo; Irapuã; Mendonça; Novo Horizonte; Sales</t>
  </si>
  <si>
    <t>Conservação Especial - Bloco 05 - Lote 67 - SP 304 - Obras e serviços de conservação especial e reabilitação de sinalização horizontal - Extensão: 49,65 km</t>
  </si>
  <si>
    <t xml:space="preserve">Execução de serviços de conservação especial na SP 304 com extensão total de 49,650 km, compreendido nos Municípios de Novo Horizonte, Sales, Irapuã, Adolfo e Mendonça.  </t>
  </si>
  <si>
    <t>Conservação Especial - Bloco 05 - Lote 65 - SP 320 e SP 563 - Obras e serviços de conservação especial e reabilitação de sinalização horizontal - Extensão: 59,45 km</t>
  </si>
  <si>
    <t xml:space="preserve">Execução de serviços de conservação especial na SP 563 e SP 320 com extensão total de 59,45 km, compreendido nos Municípios de São Francisco, Aparecida D'Oeste, Marinópolis, Palmeira D'Oeste, Jales, Estrela D'Oeste, Urânia e Santa Salete.  </t>
  </si>
  <si>
    <t>Aparecida dOeste; Estrela dOeste; Jales; Mariápolis; Santa Salete; São Francisco; Urânia</t>
  </si>
  <si>
    <t>SP 563;SP 320</t>
  </si>
  <si>
    <t>307,95;564,10</t>
  </si>
  <si>
    <t>330,50;601,00</t>
  </si>
  <si>
    <t>Conservação Especial - Bloco 05 - Lote 64 - SP 320 e SP 563 - Obras e serviços de conservação especial e reabilitação de sinalização horizontal - Extensão: 59,265 km</t>
  </si>
  <si>
    <t xml:space="preserve">Execução de serviços de conservação especial na SP 563 e SP 320 com extensão total de 59,265 km, compreendido nos Municípios de Marinópolis, Palmeira D'Oeste, São Francisco, Jales, Aspásia, Santana da Ponte Pensa, Três Fronteiras, Santa Fé do Sul e Rubinéia.  </t>
  </si>
  <si>
    <t>Aspásia; Jales; Mariápolis; Palmeira dOeste; Rubinéia; Santana da Ponte Pensa; São Francisco; Três Fronteiras</t>
  </si>
  <si>
    <t>353,00;637,77</t>
  </si>
  <si>
    <t>Conservação Especial - Bloco 05 - Lote 63 - SP 425 - Obras e serviços de conservação especial e reabilitação de sinalização horizontal - Extensão: 15,9 km</t>
  </si>
  <si>
    <t xml:space="preserve">Execução de serviços de conservação especial na SP 425 com extensão total de 15,9 km, compreendido nos Municípios de Guapiaçu e São José do Rio Preto.  </t>
  </si>
  <si>
    <t>Guapiaçu; São José do Rio Preto</t>
  </si>
  <si>
    <t>Conservação Especial - Bloco 05 - Lote 62 - SP 425 - Obras e serviços de conservação especial e reabilitação de sinalização horizontal - Extensão: 10,95 km</t>
  </si>
  <si>
    <t xml:space="preserve">Execução de serviços de conservação especial na SP 425 com extensão total de 10,95 km, compreendido no Município de Guapiaçu.  </t>
  </si>
  <si>
    <t>Guapiaçu</t>
  </si>
  <si>
    <t>Conservação Especial - Bloco 05 - Lote 61 - SP 321 - Obras e serviços de conservação especial e reabilitação de sinalização horizontal - Extensão: 47,23 km</t>
  </si>
  <si>
    <t xml:space="preserve">Execução de serviços de conservação especial na SP 321 com extensão total de 47,23 km, compreendido no Município de Itajobi.  </t>
  </si>
  <si>
    <t>Itajobi</t>
  </si>
  <si>
    <t>SP 321</t>
  </si>
  <si>
    <t>Conservação Especial - Bloco 05 - Lote 60 - SP 355 - Obras e serviços de conservação especial e reabilitação de sinalização horizontal - Extensão: 33,92 km</t>
  </si>
  <si>
    <t xml:space="preserve">Execução de serviços de conservação especial na SP 355 com extensão total de 33,92 km, compreendido nos Municípios de Bady Bassitt e Mendonça.  </t>
  </si>
  <si>
    <t>Bady Bassitt; Mendonça</t>
  </si>
  <si>
    <t>SP 355</t>
  </si>
  <si>
    <t>Conservação Especial - Bloco 05 - Lote 59 - SP 320, SP 377, SPA 463/310, SPA 482/310, SPA 498/310, SPA 473/310 e SPA 451/310 - Extensão: 148,476 km</t>
  </si>
  <si>
    <t xml:space="preserve">Execução de serviços de conservação especial na SP 377, SPA 463/310, SPA 482/310, SPA 498/310, SPA 473/310, SPA 451/310 e SP 320 com extensão total de 148,476 km, compreendido nos Municípios de Monte Aprazível, Tanabi, Neves Paulista, Poloni, União Paulista, Macaubal, Nipoã, Mirassol, Jaci e Votuporanga.  </t>
  </si>
  <si>
    <t>Jaci; Macaubal; Mirassol; Monte Aprazível; Neves Paulista; Nipoã; Poloni; Tanabi; União Paulista; Votuporanga</t>
  </si>
  <si>
    <t>SP 377;SPA 463/310;SPA 482/310;SPA 498/310;SPA 473/310;SPA 451/310;SP 320</t>
  </si>
  <si>
    <t>0,00;0,00;0,00;6,32;0,00;3,00;3,44;490,50;453,72</t>
  </si>
  <si>
    <t>15,52;6,30;3,67;20,67;10,89;19,05;11,55;527,30;490,50</t>
  </si>
  <si>
    <t>Conservação Especial - Bloco 05 - Lote 58 - SP 423 - Obras e serviços de conservação especial e reabilitação de sinalização horizontal - Extensão: 36 km</t>
  </si>
  <si>
    <t xml:space="preserve">Execução de serviços de conservação especial na SP 423 com extensão total de 36 km, compreendido nos Municípios de Nova Granada e Palestina.  </t>
  </si>
  <si>
    <t>Nova Granada; Palestina</t>
  </si>
  <si>
    <t>SP 423</t>
  </si>
  <si>
    <t>Conservação Especial - Bloco 05 - Lote 57 - SP 385 - Obras e serviços de conservação especial e reabilitação de sinalização horizontal - Extensão: 30 km</t>
  </si>
  <si>
    <t xml:space="preserve">Execução de serviços de conservação especial na SP 385 com extensão total de 30,000 km, compreendido nos Municípios de Ituverava e Miguelópolis.  </t>
  </si>
  <si>
    <t>Ituverava; Miguelópolis</t>
  </si>
  <si>
    <t>SP 385</t>
  </si>
  <si>
    <t>Conservação Especial - Bloco 05 - Lote 56 - SP 351 - Obras e serviços de conservação especial e reabilitação de sinalização horizontal - Extensão: 15 km</t>
  </si>
  <si>
    <t xml:space="preserve">Execução de serviços de conservação especial na SP 351 com extensão total de 15 km, compreendido nos Municípios de Santo Antônio da Alegria e Altinópolis.  </t>
  </si>
  <si>
    <t>Altinópolis; Santo Antônio da Alegria</t>
  </si>
  <si>
    <t>SP 351</t>
  </si>
  <si>
    <t>Conservação Especial - Bloco 05 - Lote 55 - SP 351 - Obras e serviços de conservação especial e reabilitação de sinalização horizontal - Extensão: 12 km</t>
  </si>
  <si>
    <t xml:space="preserve">Execução de serviços de conservação especial na SP 351 com extensão total de 12 km, compreendido no Município de Altinópolis.  </t>
  </si>
  <si>
    <t>Conservação Especial - Bloco 05 - Lote 53 - SP 351 - Obras e serviços de conservação especial e reabilitação de sinalização horizontal - Extensão: 10,6 km</t>
  </si>
  <si>
    <t>Execução de serviços de conservação especial na SP 351 com extensão total de 10,6 km, compreendido no Município de Batatais.</t>
  </si>
  <si>
    <t>Batatais</t>
  </si>
  <si>
    <t>Conservação Especial - Bloco 05 - Lote 52 - SP 334 - Obras e serviços de conservação especial e reabilitação de sinalização horizontal - Extensão: 11 km</t>
  </si>
  <si>
    <t xml:space="preserve">Execução de serviços de conservação especial na SP 334 com extensão total de 11 km, compreendido nos Municípios de Cristais Paulista e Pedregulho.  </t>
  </si>
  <si>
    <t>Cristais Paulista; Pedregulho</t>
  </si>
  <si>
    <t>SP 334</t>
  </si>
  <si>
    <t>Conservação Especial - Bloco 05 - Lote 51 - SP 334 - Obras e serviços de conservação especial e reabilitação de sinalização horizontal - Extensão: 6,847 km</t>
  </si>
  <si>
    <t xml:space="preserve">Execução de serviços de conservação especial na SP 334 com extensão total de 6,847 km, compreendido no Município de Pedregulho.  </t>
  </si>
  <si>
    <t>Pedregulho</t>
  </si>
  <si>
    <t>Conservação Especial - Bloco 05 - Lote 50 - SP 334 - Obras e serviços de conservação especial e reabilitação de sinalização horizontal - Extensão: 8,153 km</t>
  </si>
  <si>
    <t xml:space="preserve">Execução de serviços de conservação especial na SP 334 com extensão total de 8,153 km, compreendido no Município de Pedregulho.  </t>
  </si>
  <si>
    <t>Conservação Especial - Bloco 05 - Lote 49 - SP 334 - Obras e serviços de conservação especial e reabilitação de sinalização horizontal - Extensão: 7,81 km</t>
  </si>
  <si>
    <t xml:space="preserve">Execução de serviços de conservação especial na SP 334 com extensão total de 7,80 km, compreendido no Município de Pedregulho.  </t>
  </si>
  <si>
    <t>Conservação Especial - Bloco 05 - Lote 48 - SP 253 - Obras e serviços de conservação especial e reabilitação de sinalização horizontal - Extensão: 6 km</t>
  </si>
  <si>
    <t xml:space="preserve">Execução de serviços de conservação especial na SP 253 com extensão total de 6 km, compreendido no Município de Pradópolis.  </t>
  </si>
  <si>
    <t>SP 253</t>
  </si>
  <si>
    <t>Conservação Especial - Bloco 05 - Lote 47 - SP 338 - Obras e serviços de conservação especial e reabilitação de sinalização horizontal - Extensão: 35,8 km</t>
  </si>
  <si>
    <t xml:space="preserve">Execução de serviços de conservação especial na SP 338 com extensão total de 35,8 km, compreendido no Município de Cajuru.  </t>
  </si>
  <si>
    <t>Cajuru</t>
  </si>
  <si>
    <t>Conservação Especial - Bloco 05 - Lote 46 - SP 270 - Obras e serviços de conservação especial e reabilitação de sinalização horizontal - Extensão: 34,42 km</t>
  </si>
  <si>
    <t xml:space="preserve">Execução de serviços de conservação especial na SP 270 com extensão total de 34,42 km, compreendido no Município de Piraju.  </t>
  </si>
  <si>
    <t>Piraju</t>
  </si>
  <si>
    <t>SP 270</t>
  </si>
  <si>
    <t>Conservação Especial - Bloco 05 - Lote 45 - SP 421 - Obras e serviços de conservação especial e reabilitação de sinalização horizontal - Extensão: 32,312 km</t>
  </si>
  <si>
    <t xml:space="preserve">Execução de serviços de conservação especial na SP 421 com extensão total de 32,312 km, compreendido no Município de Paraguaçu Paulista.  </t>
  </si>
  <si>
    <t>Paraguaçu Paulista</t>
  </si>
  <si>
    <t>SP 421</t>
  </si>
  <si>
    <t>Conservação Especial - Bloco 05 - Lote 44 - SP 287 - Obras e serviços de conservação especial e reabilitação de sinalização horizontal - Extensão: 31,814 km</t>
  </si>
  <si>
    <t xml:space="preserve">Execução de serviços de conservação especial na SP 287 com extensão total de 31,814 km, compreendido nos Municípios de Fartura, Sarutaiá e Piraju.  </t>
  </si>
  <si>
    <t>Fartura; Piraju; Sarutaiá</t>
  </si>
  <si>
    <t>SP 287</t>
  </si>
  <si>
    <t>Conservação Especial - Bloco 05 - Lote 43 - SP 375 - Obras e serviços de conservação especial e reabilitação de sinalização horizontal - Extensão: 22,17 km</t>
  </si>
  <si>
    <t xml:space="preserve">Execução de serviços de conservação especial na SP 375 com extensão total de 22,17 km, compreendido no Município de Palmital.  </t>
  </si>
  <si>
    <t>Palmital</t>
  </si>
  <si>
    <t>SP 375</t>
  </si>
  <si>
    <t>Conservação Especial - Bloco 05 - Lote 42 - SP 421 - Obras e serviços de conservação especial e reabilitação de sinalização horizontal - Extensão: 30,479 km</t>
  </si>
  <si>
    <t xml:space="preserve">Execução de serviços de conservação especial na SP 421 com extensão total de 30,479 km, compreendido nos Municípios de Lutécia e Paraguaçu Paulista.  </t>
  </si>
  <si>
    <t>Lutécia; Paraguaçu Paulista</t>
  </si>
  <si>
    <t>Conservação Especial - Bloco 05 - Lote 41 - SP 421 - Obras e serviços de conservação especial e reabilitação de sinalização horizontal - Extensão: 21,3 km</t>
  </si>
  <si>
    <t xml:space="preserve">Execução de serviços de conservação especial na SP 421 com extensão total de 21,3 km, compreendido nos Municípios de Echaporã e Oscar Bressane.  </t>
  </si>
  <si>
    <t>Echaporã; Oscar Bressane</t>
  </si>
  <si>
    <t>Conservação Especial - Bloco 05 - Lote 40 - SP 052 - Obras e serviços de conservação especial e reabilitação de sinalização horizontal - Extensão: 15,3 km</t>
  </si>
  <si>
    <t xml:space="preserve">Execução de serviços de conservação especial na SP 052 com extensão total de 15,3 km, compreendido no Município de Cruzeiro.  </t>
  </si>
  <si>
    <t>Cruzeiro</t>
  </si>
  <si>
    <t>SP 052</t>
  </si>
  <si>
    <t>Conservação Especial - Bloco 05 - Lote 39 - SP 052 e SP 062 - Obras e serviços de conservação especial e reabilitação de sinalização horizontal - Extensão: 15,2 km</t>
  </si>
  <si>
    <t xml:space="preserve">Execução de serviços de conservação especial na SP 062 e SP 052 com extensão total de 15,2 km, compreendido nos Municípios de Canas, Cachoeira Paulista e Cruzeiro.  </t>
  </si>
  <si>
    <t>Cachoeira Paulista; Canas; Cruzeiro</t>
  </si>
  <si>
    <t>SP 062;SP 052</t>
  </si>
  <si>
    <t>195,00;209,90</t>
  </si>
  <si>
    <t>199,30;220,80</t>
  </si>
  <si>
    <t>Conservação Especial - Bloco 05 - Lote 38 - SP 042 e SP 046 - Obras e serviços de conservação especial e reabilitação de sinalização horizontal - Extensão: 17,55 km</t>
  </si>
  <si>
    <t xml:space="preserve">Execução de serviços de conservação especial na SP 042 e SP 046 com extensão total de 17,550 km, compreendido nos Municípios de Santo Antônio do Pinhal, Pindamonhangaba e São Bento do Sapucaí.  </t>
  </si>
  <si>
    <t>Pindamonhangaba; Santo Antônio do Pinhal; São Bento do Sapucaí</t>
  </si>
  <si>
    <t>SP 042;SP 046,SP 042</t>
  </si>
  <si>
    <t>149,50;160,10;161,85</t>
  </si>
  <si>
    <t>152,40;167,10;169,50</t>
  </si>
  <si>
    <t>Conservação Especial - Bloco 05 - Lote 37 - SP 062 - Obras e serviços de conservação especial e reabilitação de sinalização horizontal - Extensão: 4,8 km</t>
  </si>
  <si>
    <t xml:space="preserve">Execução de serviços de conservação especial na SP 062 com extensão total de 4,8 km, compreendido no Município de Caçapava.  </t>
  </si>
  <si>
    <t>Caçapava</t>
  </si>
  <si>
    <t>SP 062</t>
  </si>
  <si>
    <t>Conservação Especial - Bloco 05 - Lote 36 - SP 055 - Obras e serviços de conservação especial e reabilitação de sinalização horizontal - Extensão: 4,55 km</t>
  </si>
  <si>
    <t xml:space="preserve">Execução de serviços de conservação especial na SP 055 com extensão total de 4,55 km, compreendido no Município de Caraguatatuba.  </t>
  </si>
  <si>
    <t>Caraguatatuba</t>
  </si>
  <si>
    <t>SP 055</t>
  </si>
  <si>
    <t>Conservação Especial - Bloco 05 - Lote 35 - SP 055 - Obras e serviços de conservação especial e reabilitação de sinalização horizontal - Extensão: 5,7 km</t>
  </si>
  <si>
    <t xml:space="preserve">Execução de serviços de conservação especial na SP 055 com extensão total de 5,7 km, compreendido no Município de Caraguatatuba.  </t>
  </si>
  <si>
    <t>Conservação Especial - Bloco 05 - Lote 32 - SP 055 - Obras e serviços de conservação especial e reabilitação de sinalização horizontal - Extensão: 14,4 km</t>
  </si>
  <si>
    <t xml:space="preserve">Execução de serviços de conservação especial na SP 055 com extensão total de 14,4 km, compreendido no Município de Ubatuba.  </t>
  </si>
  <si>
    <t>Ubatuba</t>
  </si>
  <si>
    <t>Conservação Especial - Bloco 05 - Lote 31 - SP 125 - Obras e serviços de conservação especial e reabilitação de sinalização horizontal - Extensão: 15,45 km</t>
  </si>
  <si>
    <t xml:space="preserve">Execução de serviços de conservação especial na SP 125 com extensão total de 15,45 km, compreendido no Município de Taubaté.  </t>
  </si>
  <si>
    <t>Taubaté</t>
  </si>
  <si>
    <t>SP 125</t>
  </si>
  <si>
    <t>Conservação Especial - Bloco 05 - Lote 30 - SPA 085/060, SPA 092/060 e SPA 099/060 - Obras e serviços de conservação especial e reabilitação de sinalização horizontal - Extensão: 13,45 km</t>
  </si>
  <si>
    <t xml:space="preserve">Execução de serviços de conservação especial na SPA 085/060, SPA 092/060 e SPA 099/060 com extensão total de 13,45 km, compreendido no Município de Pindamonhangaba.  </t>
  </si>
  <si>
    <t>SPA 085/060;SPA 092/060;SPA 099/060</t>
  </si>
  <si>
    <t>0,00;0,00;0,00</t>
  </si>
  <si>
    <t>4,15;5,30;4,00</t>
  </si>
  <si>
    <t>Conservação Especial - Bloco 05 - Lote 29 - SP 153 - Obras e serviços de conservação especial e reabilitação de sinalização horizontal - Extensão: 3 km</t>
  </si>
  <si>
    <t xml:space="preserve">Execução de serviços de conservação especial na SP 153 com extensão total de 3 km, compreendido no Município de Lagoinha.  </t>
  </si>
  <si>
    <t>Lagoinha</t>
  </si>
  <si>
    <t>SP 153</t>
  </si>
  <si>
    <t>Conservação Especial - Bloco 05 - Lote 28 - SP 148 - Obras e serviços de conservação especial e reabilitação de sinalização horizontal - Extensão: 2,2 km</t>
  </si>
  <si>
    <t xml:space="preserve">Execução de serviços de conservação especial na SP 148 com extensão total de 2,2 km, compreendido no Município de Cubatão.  </t>
  </si>
  <si>
    <t>Cubatão</t>
  </si>
  <si>
    <t>SP 148</t>
  </si>
  <si>
    <t>Conservação Especial - Bloco 05 - Lote 27 - SP 165 - Obras e serviços de conservação especial e reabilitação de sinalização horizontal - Extensão: 20,05 km</t>
  </si>
  <si>
    <t xml:space="preserve">Execução de serviços de conservação especial na SP 165 com extensão total de 20,05 km, compreendido nos Municípios de Juquiá e Sete Barras.  </t>
  </si>
  <si>
    <t>Juquiá; Sete Barras</t>
  </si>
  <si>
    <t>SP 165</t>
  </si>
  <si>
    <t>Conservação Especial - Bloco 05 - Lote 26 - SP 165 - Obras e serviços de conservação especial e reabilitação de sinalização horizontal - Extensão: 20,2 km</t>
  </si>
  <si>
    <t xml:space="preserve">Execução de serviços de conservação especial na SP 165 com extensão total de 20,2 km, compreendido nos Municípios de Juquiá e Sete Barras.  </t>
  </si>
  <si>
    <t>Conservação Especial - Bloco 05 - Lote 19 - SP 304 - Obras e serviços de conservação especial e reabilitação de sinalização horizontal - Extensão: 36,7 km</t>
  </si>
  <si>
    <t xml:space="preserve">Execução de serviços de conservação especial na SP 304 com extensão total de 36,7 km, compreendido nos Municípios de Ibitinga e Borborema.  </t>
  </si>
  <si>
    <t>Borborema; Ibitinga</t>
  </si>
  <si>
    <t>Conservação Especial - Bloco 05 - Lote 18 - SP 305 - Obras e serviços de conservação especial e reabilitação de sinalização horizontal - Extensão: 14,38 km</t>
  </si>
  <si>
    <t xml:space="preserve">Execução de serviços de conservação especial na SP 305 com extensão total de 14,38 km, compreendido no Município de Monte Alto.  </t>
  </si>
  <si>
    <t>Monte Alto</t>
  </si>
  <si>
    <t>SP 305</t>
  </si>
  <si>
    <t>Conservação Especial - Bloco 05 - Lote 17 - SP 331 - Obras e serviços de conservação especial e reabilitação de sinalização horizontal - Extensão: 26,3 km</t>
  </si>
  <si>
    <t xml:space="preserve">Execução de serviços de conservação especial na SP 331 com extensão total de 26,3 km, compreendido no Município de Nova Europa.  </t>
  </si>
  <si>
    <t>Nova Europa</t>
  </si>
  <si>
    <t>SP 331</t>
  </si>
  <si>
    <t>Conservação Especial - Bloco 05 - Lote 16 - SP 315 - Obras e serviços de conservação especial e reabilitação de sinalização horizontal - Extensão: 30,8 km</t>
  </si>
  <si>
    <t xml:space="preserve">Execução de serviços de conservação especial na SP 315 com extensão total de 30,8 km, compreendido nos Municípios de Ubirajara, Lucianópolis e Duartina.  </t>
  </si>
  <si>
    <t>Duartina; Lucianópolis; Ubirajara</t>
  </si>
  <si>
    <t>SP 315</t>
  </si>
  <si>
    <t>Conservação Especial - Bloco 05 - Lote 15 - SP 281 - Obras e serviços de conservação especial e reabilitação de sinalização horizontal - Extensão: 26,485 km</t>
  </si>
  <si>
    <t xml:space="preserve">Execução de serviços de conservação especial na SP 281 com extensão total de 26,485 km, compreendido no Município de Itararé.  </t>
  </si>
  <si>
    <t>Itararé</t>
  </si>
  <si>
    <t>SP 281</t>
  </si>
  <si>
    <t>Conservação Especial - Bloco 05 - Lote 13 - SP 250 - Obras e serviços de conservação especial e reabilitação de sinalização horizontal - Extensão: 21,91 km</t>
  </si>
  <si>
    <t xml:space="preserve">Execução de serviços de conservação especial na SP 250 com extensão total de 21,91 km, compreendido no Município de Piedade.  </t>
  </si>
  <si>
    <t>SP 250</t>
  </si>
  <si>
    <t>Conservação Especial - Bloco 05 - Lote 12 - SP 250 - Obras e serviços de conservação especial e reabilitação de sinalização horizontal - Extensão: 17,09 km</t>
  </si>
  <si>
    <t xml:space="preserve">Execução de serviços de conservação especial na SP 250 com extensão total de 17,09 km, compreendido no Município de Pilar do Sul.  </t>
  </si>
  <si>
    <t>Pilar do Sul</t>
  </si>
  <si>
    <t>Conservação Especial - Bloco 05 - Lote 11 - SP 281, SPA 338/258 e SPA 341/258 - Obras e serviços de conservação especial e reabilitação de sinalização horizontal - Extensão: 15,905 km</t>
  </si>
  <si>
    <t xml:space="preserve">Execução de serviços de conservação especial na SPA 338/258, SPA 341/258 e SP 281 com extensão total de 15,905 km, compreendido nos Municípios de Itararé e Riversul.  </t>
  </si>
  <si>
    <t>Itararé; Riversul</t>
  </si>
  <si>
    <t>SPA 338/258;SPA 341/258;SP 281</t>
  </si>
  <si>
    <t>0,00;0,00;28,49</t>
  </si>
  <si>
    <t>0,33;0,70;43,36</t>
  </si>
  <si>
    <t>Conservação Especial - Bloco 05 - Lote 10 - SP 129 - Obras e serviços de conservação especial e reabilitação de sinalização horizontal - Extensão: 20 km</t>
  </si>
  <si>
    <t xml:space="preserve">Execução de serviços de conservação especial na SP 129 com extensão total de 20 km, compreendido nos Municípios de Boituva e Porto Feliz.  </t>
  </si>
  <si>
    <t>Boituva; Porto Feliz</t>
  </si>
  <si>
    <t>SP 129</t>
  </si>
  <si>
    <t>Conservação Especial - Bloco 05 - Lote 09 - SPA 066/300 - Obras e serviços de conservação especial e reabilitação de sinalização horizontal - Extensão: 9 km</t>
  </si>
  <si>
    <t xml:space="preserve">Execução de serviços de conservação especial na SPA 066/300 com extensão total de 9 km, compreendido nos Municípios de Jundiaí e Itupeva.  </t>
  </si>
  <si>
    <t>Itupeva; Jundiaí</t>
  </si>
  <si>
    <t>SPA 066/300</t>
  </si>
  <si>
    <t>Conservação Especial - Bloco 05 - Lote 08 - SP 352 - Obras e serviços de conservação especial e reabilitação de sinalização horizontal - Extensão: 29,1 km</t>
  </si>
  <si>
    <t xml:space="preserve">Execução de serviços de conservação especial na SP 352 com extensão total de 29,1 km, compreendido nos Municípios de Amparo e Itapira.  </t>
  </si>
  <si>
    <t>Amparo; Itapira</t>
  </si>
  <si>
    <t>SP 352</t>
  </si>
  <si>
    <t>Conservação Especial - Bloco 05 - Lote 07 - SPA 127/304 e SPA 110/330 - Obras e serviços de conservação especial e reabilitação de sinalização horizontal - Extensão: 3,6 km</t>
  </si>
  <si>
    <t xml:space="preserve">Execução de serviços de conservação especial na SPA 127/304 e SPA 110/330 com extensão total de 3,6 km, compreendido nos Municípios de Sumaré e Nova Odessa.  </t>
  </si>
  <si>
    <t>Nova Odessa; Sumaré</t>
  </si>
  <si>
    <t>SPA 127/304;SPA 110/330</t>
  </si>
  <si>
    <t>3,60;0,00</t>
  </si>
  <si>
    <t>6,20;1,00</t>
  </si>
  <si>
    <t>Conservação Especial - Bloco 05 - Lote 06 - SPA 003/010 - Obras e serviços de conservação especial e reabilitação de sinalização horizontal - Extensão: 17,53 km</t>
  </si>
  <si>
    <t xml:space="preserve">Execução de serviços de conservação especial na SPA 003/010 com extensão total de 17,53 km, compreendido nos Municípios de Vargem e Joanópolis.  </t>
  </si>
  <si>
    <t>Joanópolis; Vargem</t>
  </si>
  <si>
    <t>SPA 003/010</t>
  </si>
  <si>
    <t>Conservação Especial - Bloco 05 - Lote 05 - SPA 109/008 - Obras e serviços de conservação especial e reabilitação de sinalização horizontal - Extensão: 12,5 km</t>
  </si>
  <si>
    <t xml:space="preserve">Execução de serviços de conservação especial na SPA 109/008 com extensão total de 12,5 km, compreendido nos Municípios de Pinhalzinho e Pedra Bela.  </t>
  </si>
  <si>
    <t>Pedra Bela; Pinhalzinho</t>
  </si>
  <si>
    <t>SPA 109/008</t>
  </si>
  <si>
    <t>Conservação Especial - Bloco 05 - Lote 04 - SP 167 - Obras e serviços de conservação especial e reabilitação de sinalização horizontal - Extensão: 2 km</t>
  </si>
  <si>
    <t xml:space="preserve">Execução de serviços de conservação especial na SP 167 com extensão total de 2 km, compreendido nos Municípios de Mogi Mirim e Mogi Guaçu.  </t>
  </si>
  <si>
    <t>Mogi Guaçu; Mogi Mirim</t>
  </si>
  <si>
    <t>SP 167</t>
  </si>
  <si>
    <t>Conservação Especial - Bloco 05 - Lote 02 - SP 091 e SPA 082/330 - Obras e serviços de conservação especial e reabilitação de sinalização horizontal - Extensão: 7,8 km</t>
  </si>
  <si>
    <t xml:space="preserve">Execução de serviços de conservação especial na SPA 082/330 e SP 091 com extensão total de 7,8 km, compreendido nos Municípios de Valinhos e Campinas.  </t>
  </si>
  <si>
    <t>Campinas; Valinhos</t>
  </si>
  <si>
    <t>SPA 082/330;SP 091</t>
  </si>
  <si>
    <t>0,40;89,40</t>
  </si>
  <si>
    <t>3,70;93,90</t>
  </si>
  <si>
    <t>Conservação Especial - Bloco 05 - Lote 01 - SPA 009/010 e SPA 021/010 - Obras e serviços de conservação especial e reabilitação de sinalização horizontal - Extensão: 14 km</t>
  </si>
  <si>
    <t xml:space="preserve">Execução de serviços de conservação especial na SPA 009/010 e SPA 021/010 com extensão total de 14 km, compreendido nos Municípios de Vargem e Bragança Paulista.  </t>
  </si>
  <si>
    <t>Bragança Paulista; Vargem</t>
  </si>
  <si>
    <t>SPA 009/010;SPA 021/010</t>
  </si>
  <si>
    <t>10,00;4,00</t>
  </si>
  <si>
    <t>Conservação Especial - Bloco 04 - Lote 03 - SP 193, SPA 050/193 E SPA 055/193 - Obras e serviços de conservação especial e reabilitação de sinalização horizontal - Extensão: 50,55 km</t>
  </si>
  <si>
    <t xml:space="preserve">Execução de serviços de conservação especial na SP 193, SPA 050/193 e SPA 055/193 com extensão total de 50,55 km, compreendido nos Municípios de Jacupiranga e Cananéia.  </t>
  </si>
  <si>
    <t>Cananéia; Jacupiranga</t>
  </si>
  <si>
    <t>SP 193;SPA 050/193;SPA 055/193</t>
  </si>
  <si>
    <t>27,80;0,00;0,00</t>
  </si>
  <si>
    <t>57,45;7,70;13,20</t>
  </si>
  <si>
    <t>Conservação Especial - Bloco 04 - Lote 02 - SP 165 - Obras e serviços de conservação especial e reabilitação de sinalização horizontal - Extensão: 29,1 km</t>
  </si>
  <si>
    <t xml:space="preserve">Execução de serviços de conservação especial na SP 165 com extensão total de 29,1 km, compreendido nos Municípios de Sete Barras e Eldorado.  </t>
  </si>
  <si>
    <t>Conservação Especial - Bloco 04 - Lote 01 - SP 165 - Obras e serviços de conservação especial e reabilitação de sinalização horizontal - Extensão: 12,19 km</t>
  </si>
  <si>
    <t xml:space="preserve">Execução de serviços de conservação especial na SP 165 com extensão total de 12,19 km, compreendido no Município de Apiaí.  </t>
  </si>
  <si>
    <t>Conservação Especial - Bloco 03 - Lote 25 - SP 253 - Obras e serviços de conservação especial e reabilitação de sinalização horizontal - Extensão: 31,82 km</t>
  </si>
  <si>
    <t xml:space="preserve">Execução de serviços de conservação especial na SP 253 com extensão total de 31,82 km, compreendido nos Municípios de São Simão e Luís Antônio.  </t>
  </si>
  <si>
    <t>Luís Antônio; São Simão</t>
  </si>
  <si>
    <t>Conservação Especial - Bloco 03 - Lote 13 - SP 331 e SPA 388/300 - Obras e serviços de conservação especial e reabilitação de sinalização horizontal - Extensão: 47,876 km</t>
  </si>
  <si>
    <t xml:space="preserve">Execução de serviços de conservação especial na SP 331 e SPA 388/300 com extensão total de 47,876 km, compreendido nos Municípios de Iacanga, Pirajuí, Balbinos, Reginópolis e Presidente Alves.  </t>
  </si>
  <si>
    <t>Balbinos, Iacanga, Pirajuí e Reginópolis</t>
  </si>
  <si>
    <t>SP 331;SPA 388/300</t>
  </si>
  <si>
    <t>93,70;4,78</t>
  </si>
  <si>
    <t>139,90;6,46</t>
  </si>
  <si>
    <t>Conservação Especial - Bloco 03 - Lote 07 - SP 250 - Obras e serviços de conservação especial e reabilitação de sinalização horizontal - Extensão: 50,7 km</t>
  </si>
  <si>
    <t xml:space="preserve">Execução de serviços de conservação especial na SP 250 com extensão total de 50,7 km, compreendido nos Municípios de Pilar do Sul e São Miguel Arcanjo.  </t>
  </si>
  <si>
    <t>Pilar do Sul; São Miguel Arcanjo</t>
  </si>
  <si>
    <t>SP 077 - Contratação de Obras e Serviços com Extensão de 2 km.</t>
  </si>
  <si>
    <t xml:space="preserve">CONTRATAÇÃO DE OBRAS E SERVICOS DE PAVIMENTACAO DA SP 077, DO KM 017+700M AO KM 019+700M, NO MUNICIPIO DE SANTA BRANCA.  </t>
  </si>
  <si>
    <t>SP 077</t>
  </si>
  <si>
    <t>SPI 177/342 - Obras e serviços de recuperação da pista, pavimentação dos acostamentos e implantação de faixas adicionais - Extensão: 22,9 km</t>
  </si>
  <si>
    <t xml:space="preserve">CONTRATAÇÃO DE OBRAS E SERVIÇOS DE RECUPERAÇÃO DA PISTA, PAVIMENTAÇÃO DOS ACOS-TAMENTOS E IMPLANTAÇÃO DE FAIXAS ADICIONAIS NA SPI 177/342, DO KM 0,00 AO KM 22,90,TRECHO MOGI GUAÇU - ITAPIRA.  </t>
  </si>
  <si>
    <t>Duplicação/faixa adicional</t>
  </si>
  <si>
    <t>Itapira; Mogi das Cruzes</t>
  </si>
  <si>
    <t>SPI 177/342</t>
  </si>
  <si>
    <t>SP 461 - Obras e serviços de recuperação de pista em diversos trechos - Lote 01 - Extensão: 14,61 km</t>
  </si>
  <si>
    <t xml:space="preserve">CONTRATAÇÃO DE OBRAS DE RECUPERAÇÃO DE PISTA EM DIVERSOS TRECHOS DAS RODOVIAS SP 461 E SP 250,TOTALIZANDO 58,92 KM DE EXTENSÃO, DIVIDIDOS EM 3 LOTES: LOTE 01 - RECUPERAÇÃO DA PISTA DA SP 461 - RODOVIA PERICLES BELLINI, ENTRE KM 94,76 E O KM 109,37, NO MUNICÍPIO DE NHANDEARA, COM UMA EXTENSÃO DE 14,61 KM.  </t>
  </si>
  <si>
    <t>Nhandeara</t>
  </si>
  <si>
    <t>SP 461</t>
  </si>
  <si>
    <t>SP 461 - Obras e serviços de recuperação de pista em diversos trechos - Lote 02 - Extensão: 14,63 km</t>
  </si>
  <si>
    <t xml:space="preserve">CONTRATAÇÃO DE OBRAS DE RECUPERAÇÃO DE PISTA EM DIVERSOS TRECHOS DAS RODOVIAS SP 461 E SP 250,TOTALIZANDO 58,92 KM DE EXTENSÃO, DIVIDIDOS EM 3 LOTES: LOTE 02 - RECUPERAÇÃO DA PISTA DA SP 461 - RODOVIA PERICLES BELLINI, ENTRE KM 109,37 E O KM 124,00, NO MUNICÍPIO DE VOTUPORANGA, COM UMA EXTENSÃO DE 14,63 KM.  </t>
  </si>
  <si>
    <t>Nhandeara; Votuporanga</t>
  </si>
  <si>
    <t>SP 563 - Contratação de Obras e Serviços com Extensão de 16 km.</t>
  </si>
  <si>
    <t xml:space="preserve">CONTRATAÇÃO DE OBRAS E SERVIÇOS DE ADEQUAÇÃO DOS SISTEMAS DE DRENAGEM DAS AGUASPLUVIAIS E DAS TRAVESSIAS DE CURSO D'AGUA, PRINCIPALMENTE DOS SISTEMAS DE DISSI-PAÇÃO DE ENERGIA, O TRECHO COMPREENDIDO ENTRE O KM 88,00 E O KM 104,00 DAS SP 563, MUNICIPIO DE PRESIDENTE VESCESLAU.  </t>
  </si>
  <si>
    <t>Presidente Venceslau</t>
  </si>
  <si>
    <t>SP 563</t>
  </si>
  <si>
    <t>SP 421 - Contratação de Obras e Serviços Pontuais no km 150,000m</t>
  </si>
  <si>
    <t xml:space="preserve">CONTRATAÇÃO DE OBRAS E SERVIÇOS DE RECUPERAÇÃO DA PONTE NO KM 150+000M DA SP 421, MUNICÍPIO DE TACIBA.  </t>
  </si>
  <si>
    <t>SP 050 - Obras e serviços de correção e proteção de taludes, recuperação da pista e melhorias no km 107,970 - Lote 01 - Obra Pontual</t>
  </si>
  <si>
    <t xml:space="preserve">CONTRATAÇÃO DE OBRAS E SERVIÇOS DE CORREÇÃO E PROTEÇÃO DE TALUDES, RECUPERAÇÃO PISTA E MEL.EM TREC.DA SP 050-RODOVIA MONTEIROLOBATO, DIV.EM 03LTS, INCL.ELAB.PROJ.EXEC.TREC.KM 107+970M(LD), KM 108+000M(LD), KM 108+200M(LD), KM 110+000M(LD), KM 114+700M(LD), KM 122+400M(LD), KM 122+90M(LD), KM 142+350M(LD) E KM 142+580M(LD). LOTE 01.  </t>
  </si>
  <si>
    <t>São José dos Campos</t>
  </si>
  <si>
    <t>SP 050</t>
  </si>
  <si>
    <t>SP 226 - Obras e serviços de sinalização definitiva, vertical e horizontal, e implantação de dispositivos - Lote 01 - Extensão: 35,84 km</t>
  </si>
  <si>
    <t xml:space="preserve">Contratação das obras e serviços de sinalização definitiva, vertical e horizontal, e implantação de dispositivos de proteção nas Rodovias SP 226, SP 291, SPA 193/253, SPA 197/253, SP 250 e SP 461, localizadas em diversas regiões do Estado de São Paulo, parcialmente financiado pelo Banco Interamericano de Desenvolvimento - BID. Lote 1  </t>
  </si>
  <si>
    <t>Obra em dispositivo</t>
  </si>
  <si>
    <t>Cananéia; Pariquera-Açu</t>
  </si>
  <si>
    <t>SP 226</t>
  </si>
  <si>
    <t>9,62;44,030</t>
  </si>
  <si>
    <t>43,20;45,46</t>
  </si>
  <si>
    <t>SP 291 - Obras e serviços de sinalização definitiva, vertical e horizontal, e implantação de dispositivos - Lote 02 - Extensão: 31,68 km</t>
  </si>
  <si>
    <t xml:space="preserve">CONTRATAÇÃO DE OBRAS E SERVIÇOS DE SINALIZAÇÃO DEFINITIVA, VERTICAL E HORIZONTAL, E IMPLANTAÇÃO DE DISPOSITIVOS DE PROTEÇÃO NAS RODOVIAS SP 226, SP 291, SPA193/253, SPA197/253, SP 250 E SP 461, LOCALIZADAS EM DIVERSAS REGIÕES DO ESTADO DE SÃO PAULO, PARCIALMENTE FINANCIADO PELO BANCO INTERAMERICANO DE DESENVOLVIMENTO-BID.LOTE 2.  </t>
  </si>
  <si>
    <t>Barrinha; Dumont; Pradópolis; Ribeirão Preto</t>
  </si>
  <si>
    <t>SP 291</t>
  </si>
  <si>
    <t>26,34;2,42;2,92</t>
  </si>
  <si>
    <t>SP 321 - Obras e serviços de recuperação e amortecimento do sistema de drenagem e erosão no km 350,000 - Obra Pontual</t>
  </si>
  <si>
    <t xml:space="preserve">CONTRATAÇÃO DE OBRAS PARA RECUPERAÇÃO E AMORTECIMENTO DO SISTEMA DE DRENAGEM E EROSÃO A JUSANTE DOS LANÇAMENTOS EXISTENTES NO KM 350+000M, LE, DA SP 321, NO MUNICÍPIO DE BAURU.  </t>
  </si>
  <si>
    <t>Bauru</t>
  </si>
  <si>
    <t>SP 461 - Obras e serviços de sinalização definitiva, vertical e horizontal, e implantação de dispositivos - Lote 04 - Extensão: 29,24 km</t>
  </si>
  <si>
    <t xml:space="preserve">CONTRATAÇÃO DE OBRAS E SERVIÇOS DE SINALIZAÇÃO DEFINITIVA, VERTICAL E HORIZONTAL, E IMPLANTAÇÃO DE DISPOSITIVOS DE PROTEÇÃO NAS RODOVIAS SP 226, SP 291, SPA193/253, SPA197/253, SP 250 E SP 461, LOCALIZADAS EM DIVERSAS REGIÕES DO ESTADO DE SÃO PAULO, PARCIALMENTE FINANCIADO PELO BANCO INTERAMERICANO DE DESENVOLVIMENTO-BID.LOTE 4.  </t>
  </si>
  <si>
    <t>SPA 135/065 - Obras e serviços de implantação de nova rede de drenagem entre o Km 0,400 e o Km 0,700 - Extensão: 0,3 km</t>
  </si>
  <si>
    <t xml:space="preserve">CONTRATAÇÃO DE OBRAS E SERVIÇOS DE IMPLANTAÇÃO DE NOVA REDE DRENAGEM ENTRE O KM 0,400 E O KM 0,700 DA SPA 135/065, ACESSO AO MUNICÍPIO DE CAMPINAS, PARA SOLUÇÃO DE PROBLEMAS DE ALAGAMENTO.  </t>
  </si>
  <si>
    <t>Campinas</t>
  </si>
  <si>
    <t>SPA 135/065</t>
  </si>
  <si>
    <t>SP 050 - Obras e serviços de correção e proteção de taludes, recuperação da pista e melhorias no km 124,700 - Lote 02 - Obra Pontual</t>
  </si>
  <si>
    <t xml:space="preserve">CONTRATAÇÃO DE OBRAS E SERVIÇOS DE CORREÇÃO E PROTEÇÃO DE TALUDES, RECUPERAÇÃO PISTA E MEL.EM TREC.DA SP 050-RODOVIA MONTEIROLOBATO, DIV.EM 03LTS, INCL.ELAB.PROJ.EXEC.TREC.:KM 124+700M(LD), KM 128+700M(LD), KM 135+000M(LD), KM 136+700M(LD), KM 139+500M(LD), KM 140+400M(LD) E KM 145+900 M (LD). LOTE 02.  </t>
  </si>
  <si>
    <t>Monteiro Lobato</t>
  </si>
  <si>
    <t>SP 050 - Obras e serviços de correção e proteção de taludes, recuperação da pista e melhorias no km 157,000 - Lote 03 - Obra Pontual</t>
  </si>
  <si>
    <t xml:space="preserve">CONTRATAÇÃO DE OBRAS E SERVIÇOS DE CORREÇÃO E PROTEÇÃO DE TALUDES, RECUPERAÇÃO PISTA E MEL.EM TREC.DA SP 050-RODOVIA MONTEIROLOBATO, DIV.EM 03LTS, INCL.ELAB.PROJ.EXEC.TREC.:KM 157+000M(LD), KM 159+500M(LE), KM 161+150M(LD), KM 161+400M(LD) E KM 175+350M(LE). LOTE 03.  </t>
  </si>
  <si>
    <t>Santo Antônio do Pinhal</t>
  </si>
  <si>
    <t>SP 066 - Obras e serviços de substituição de bueiro de concreto por bueiro metálico, pelo método não destrutivo, no km 66,700 - Obra Pontual</t>
  </si>
  <si>
    <t xml:space="preserve">CONTRATAÇÃO DE OBRAS E SERVIÇOS DE SUBSTITUIÇÃO DE BUEIRO DE CONCRETO POR BUEIRO METÁLICO, PELO MÉTODO NÃO DESTRUTIVO, NO KM 66+700M, DA SP 066, MUNICÍPIO DE GUARAREMA, INCLUINDO ELABORAÇÃO DE PROJETO EXECUTIVO.  </t>
  </si>
  <si>
    <t>Guararema; Mogi das Cruzes</t>
  </si>
  <si>
    <t>SP 066</t>
  </si>
  <si>
    <t>SP 312 - Obras e serviços de prolongamento de linha de tubo no km 69,400 - Obra Pontual</t>
  </si>
  <si>
    <t xml:space="preserve">CONTRATAÇÃO DE OBRAS E SERVIÇOS DE PROLONGAMENTO DE LINHA DE TUBO NO KM 69+400MDA SP 312-ESTRADA DOS ROMEIROS, NO MUNICÍPIO DE CABREÚVA, INCLUINDO A ELABORAÇÃO DO PROJETO EXECUTIVO.  </t>
  </si>
  <si>
    <t>Cabreúva</t>
  </si>
  <si>
    <t>SP 312</t>
  </si>
  <si>
    <t>SP 123 - Obras e serviços emergenciais de correção e proteção de talude com risco iminente - Obra Pontual</t>
  </si>
  <si>
    <t xml:space="preserve">Contratação das obras e serviços emergenciais de correção e proteção de talude com risco iminente na SP 123 no km 43,100m no município de Campos do Jordão.  </t>
  </si>
  <si>
    <t>Campos do Jordão</t>
  </si>
  <si>
    <t>SP 123</t>
  </si>
  <si>
    <t>SP 123 - Obras e serviços de reforço estrutural e cortina atirantada do km 34,100 - Obra Pontual</t>
  </si>
  <si>
    <t xml:space="preserve">CONTRATAÇÃO DE OBRAS E SERVIÇOS DE REFORÇO ESTRUTURAL E CORTINA ATIRANTADA DO KM 34+100 (LD) DA SP 123, MUNICÍPIO DE SANTO ANTONIO DO PINHAL.  </t>
  </si>
  <si>
    <t>SP 250 - Obras e serviços emergenciais de correção de talude com risco iminente - Obra Pontual</t>
  </si>
  <si>
    <t xml:space="preserve">Contratação das obras e serviços emergenciais de correção e proteção de talude com risco iminente na SP 250 no km 340,000m no município de ribeira.  </t>
  </si>
  <si>
    <t>Ribeira</t>
  </si>
  <si>
    <t>SP 079 - Obras e serviços emergenciais de correção e proteção de talude com risco iminente - Obra Pontual</t>
  </si>
  <si>
    <t xml:space="preserve">Contratação das obras e serviços emergenciais de correção e proteção de talude com risco iminente na SP 079 no km 178,000m no município de Tapiraí.  </t>
  </si>
  <si>
    <t>Tapiraí</t>
  </si>
  <si>
    <t>SP 079</t>
  </si>
  <si>
    <t xml:space="preserve">Contratação das obras e serviços emergenciais de correção e proteção de talude com risco iminente na SP 079 no km 180,220m no município de Tapiraí.  </t>
  </si>
  <si>
    <t>SP 304 - Obras e serviços de implantação de barreiras new-jersey na ponte sobre o Rio Barra Mansa - Extensão: 0,62 km</t>
  </si>
  <si>
    <t xml:space="preserve">Contratação de serviços de implantação de barreiras new-jersey na ponte sobre orio barra mansa, na sp 304, do km 458+890 ao km 459+510m, divisa com os municipios de sales - mendonça/sp.  </t>
  </si>
  <si>
    <t>Mendonça; Sales</t>
  </si>
  <si>
    <t>SPA 354/294 - Obras e serviços de adequação das rampas de acesso à passarela, km 1,610 - Obra Pontual</t>
  </si>
  <si>
    <t xml:space="preserve">CONTRATAÇÃO DE OBRAS E SERVIÇOS DE ADEQUAÇÃO DAS RAMPAS DE ACESSO À PASSARELA NA SPA 354/294 KM 1,610.  </t>
  </si>
  <si>
    <t>SPA 354/294</t>
  </si>
  <si>
    <t>SP 098 - Obras e serviços de substituição de canalização tubular de concreto por bueiro celular no km 69,500 - Obra Pontual</t>
  </si>
  <si>
    <t xml:space="preserve">CONTRATAÇÃO DE OBRAS E SERVIÇOS DE SUBSTITUIÇÃO DE CANALIZAÇÃO TUBULAR DE CONCRETO (Ø1,00M)POR BUEIRO CELULAR DE CONCRETO ARMADO COM SEÇÃO DE 2,00M X 2,00M, PELO MÉTODO DESTRUTIVO, NA SP 098 - RODOVIA DOM PAULO ROLIM LOUREIRO, KM 69,50, NO MUNICÍPIO DE MOGI DAS CRUZES, INCLUINDO A ELAB.PROJETO EXECUTIVO.  </t>
  </si>
  <si>
    <t>SP 098</t>
  </si>
  <si>
    <t>SPI 328/326 - Obras e serviços de correção de erosão no acesso e na pista, com adequação do sistema de drenagem - Obra Pontual</t>
  </si>
  <si>
    <t xml:space="preserve">CONTRATAÇÃO DE OBRAS E SERVIÇOS PARA CORREÇÃO DE EROSÃO NO ACESSO E NA PISTA, COM ADEQUAÇÃO DO SISTEMA DE DRENAGEM NO KM 8,600M DO ACESSO SPI-328/326, NO MUNICÍPIO DE GUARIBA.  </t>
  </si>
  <si>
    <t>Guariba</t>
  </si>
  <si>
    <t>SPI 328/326</t>
  </si>
  <si>
    <t>SP 425 - Contratação de Obras e Serviços Pontuais Rio Tiete</t>
  </si>
  <si>
    <t xml:space="preserve">CONTRATAÇÃO DE CONCLUSAO DAS OBRAS E SERVICOS DE AMPLIACAO DO VAO DE NAVEGACAO DA PONTE SOBRE O RIO TIETE NA SP 425, MUNICIPIO DE BARBOSA  </t>
  </si>
  <si>
    <t>Barbosa</t>
  </si>
  <si>
    <t>SP 360 - obras e serviços de implantação de uma nova ponte sobre o rio do Peixe, paralela à existente, no km 163,580m da SP 360, no município de Lindóia, incluindo a elaboração do projeto executivo.</t>
  </si>
  <si>
    <t xml:space="preserve">CONTRATAÇÃO DE OBRAS E SERVIÇOS DE IMPLANTAÇÃO DE UMA NOVA PONTE SOBRE O RIO DO PEIXE, PARALELA À EXISTENTE, NO KM 163,850M DA SP 360, NO MUNICÍPIO DE LINDÓIA, INCLUINDO A ELABORAÇÃO DO PROJETO EXECUTIVO.  </t>
  </si>
  <si>
    <t>Lindóia</t>
  </si>
  <si>
    <t>SP 360</t>
  </si>
  <si>
    <t>SP 088 - Contratação de Obras e Serviços Pontuais.</t>
  </si>
  <si>
    <t xml:space="preserve">CONTRATAÇÃO DE OBRAS E SERVIÇOS DE IMPLANTAÇÃO DE DISPOSITIVO DE ACESSO E RETORNO NO KM 76,45,DA SP 088, MUNICÍPIO DE BIRITIBA MIRIM, INCLUSIVE A ELABORAÇÃO DO PROJETO EXECUTIVO.  </t>
  </si>
  <si>
    <t>Biritiba-Mirim</t>
  </si>
  <si>
    <t>SPA 060/056 - Execução de Obras e Serviços com Extensão de 3,4 km.</t>
  </si>
  <si>
    <t xml:space="preserve">EXECUÇÃO DE OBRAS E SERVIÇOS DE MELHORAMENTOS, RECAPEAMENTO, PAVIMENTAÇÃO DOS ACOSTAMENTOS E IMPLANTAÇÃO DE DISPOSITIVOS DE ACESSO E RETORNO NA SPA 060/ 056 DO KM 0,00 AO KM 3,40, NO MUNICIPIO DE SANTA ISABEL.  </t>
  </si>
  <si>
    <t>Santa Isabel</t>
  </si>
  <si>
    <t>SPA 060/056</t>
  </si>
  <si>
    <t>SP 095 - Obras e serviços de conclusão da duplicação e restauração da SP 095, do km 50+800m ao km 52+800m - Extensão: 2 km</t>
  </si>
  <si>
    <t xml:space="preserve">CONTRATAÇÃO DE OBRAS E SERVIÇOS DE CONCLUSÃO DA DUPLICAÇÃO E RESTAURAÇÃO NA SP 095, DO KM 50+800M AO KM 52+800M, TRECHO AMPARO-PEDREIRA.  </t>
  </si>
  <si>
    <t>Amparo</t>
  </si>
  <si>
    <t>SP 095</t>
  </si>
  <si>
    <t>SP 214 - Obras e serviços de duplicação e melhorias - Extensão: 1,8 km</t>
  </si>
  <si>
    <t xml:space="preserve">CONTRATAÇÃO DE OBRAS E SERVIÇOS DE DUPLICAÇÃO E MELHORIAS NA ESTRADA DO M'BOI MIRIM, TRECHO COMPREENDIDO ENTRE O TER.JD.ANG.E AV.DOSFUNC.PUB, C/EXTENSÃO 5,10KM DE AL., RECUPERAÇÃO DA PISTA E MELHORIAS DA ESTRADA DO M'BOI MIRIM TREC.COMP, ENTAV.DOS FU.PUB.E A R.HUMB.MAR.C/EXTENSÃO DE1,20KM, MUNICÍPIO DE SP E REC.PIS.MEL.TRE.COMP.R HUMB.MAR.KM 31-E EST.DO CRIS.KM 32,8 DA SP 214,C/EXTENSÃO DE 1,80KM, MUNICÍPIO ITAP.DA SERRA.  </t>
  </si>
  <si>
    <t>Itapecerica da Serra</t>
  </si>
  <si>
    <t>SP 425 - Contratação de Obras e Serviços Pontuais KM 523+520</t>
  </si>
  <si>
    <t xml:space="preserve">CONTRATAÇÃO DE OBRAS E SERVIÇOS DE RECUPERAÇÃO DA PONTE SOBRE O RIO PARANAPANEMA, NO KM 523+520M DA SP 425, MUNICÍPIO DE PIRAPOZINHO.  </t>
  </si>
  <si>
    <t>Pirapozinho</t>
  </si>
  <si>
    <t>SP 147 - Obras e serviços de recuperação da pista, pavimento dos acostamentos, implantação de dispositivo e melhorias - Extensão: 30,22 km</t>
  </si>
  <si>
    <t xml:space="preserve">CONTRATAÇÃO DE OBRAS E SERVIÇOS DE RECUPERAÇÃO DA PISTA, PAVIMENTO DOS ACOSTAMENTOS, IMPL.DE DISP.E MEL.DA SP 147, DO KM 238,47 (ENTRONCAMENTO COM A SP 300) AO KM 268,69 (ENTRONCAMENTO COM A SP 280) TRECHO ENTRE ANHEMBI E BOFETE.  </t>
  </si>
  <si>
    <t>Anhembi; Bofete</t>
  </si>
  <si>
    <t>SP 270 - Obras e serviços de recuperação das fundações, pilares e tabuleiro da ponte sobre o Rio Taquari no km 295,300 - Obra Pontual</t>
  </si>
  <si>
    <t xml:space="preserve">CONTRATAÇÃO DE SERVIÇOS DE RECUPERAÇÃO DAS FUNDAÇÕES, PILARES E TABULEIRO DA PONTE SOBRE O RIO TAQUARI, NA REPRESA DE JURUMIRIM, SP 270, KM 295+300M, INCLUINDO ELABORAÇÃO DE PROJETO EXECUTIVO.  </t>
  </si>
  <si>
    <t>Recuperação de Ponte Pênsil - Contratação de Obras e Serviços Pontuais.</t>
  </si>
  <si>
    <t xml:space="preserve">CONTRATAÇÃO DE OBRAS E SERVIÇOS DE SUBSTITUIÇÃO DO TABULEIRO CARROÇÁVEL DA PONTE PÊNSIL DE SEUS GRADIS METÁLICOS E Manutenção CORRETIVA EM ELEMENTOS METÁLICOS (ESTRUTURA E CABOS DE SUSTENTAÇÃO), SOBRE O MAR PEQUENO, NO MUNICIPIO DE SÃO VICENTE.  </t>
  </si>
  <si>
    <t>São Vicente</t>
  </si>
  <si>
    <t>Ponte Pênsil</t>
  </si>
  <si>
    <t>SPA 085/300 - Obras e serviços de restauração da pista, pavimentação dos acostamentos, implantação de faixa adicionais - Extensão: 6 km</t>
  </si>
  <si>
    <t xml:space="preserve">contratação das obras e serviços de restauração da pista,pavimentação dos acostamentos, implantação de faixa adicional e melhorias da spa 085/300, entre o km0,00 e o km 6,00, acesso a cabreúva.    </t>
  </si>
  <si>
    <t>SPA 085/300</t>
  </si>
  <si>
    <t>SP 324 - Obras e serviços de duplicação, alteamento da pista, implantação de viadutos e passagens inferiores de pedestres - Extensão: 3,14 km</t>
  </si>
  <si>
    <t xml:space="preserve">Contratação de obras e serviços de duplicação, alteamento da pista, implantação de viadutos e passagens inferiores de pedestres, no trecho da rodovia SP 324, do km 87,460m ao 90,600m, trecho da intersecção da Rodovia José Roberto Magalhães Teixeira SP 083, anel viário de Campinas, até a Rodovia Santos Dumont SP 075 e aeroporto de viracopos, município de campinas.  </t>
  </si>
  <si>
    <t>SP 324</t>
  </si>
  <si>
    <t>SP 276 - Obras e serviços de recuperação da Ponte sobre o Rio Paranapanema na altura do km 346,541 - Obra Pontual</t>
  </si>
  <si>
    <t xml:space="preserve">CONTRATAÇÃO DE OBRAS E SERVIÇOS DE RECUPERAÇÃO DA PONTE SOBRE O RIO PARANAPA- NEMA NA ALTURA DO KM 346+541M DA SP 276, NO MUNICÍPIO DE CHAVANTES, INCLUINDO ELABORAÇÃO DO PROJETO EXECUTIVO.  </t>
  </si>
  <si>
    <t>Chavantes</t>
  </si>
  <si>
    <t>SP 276</t>
  </si>
  <si>
    <t>SP 334 - Obras e serviços remanescentes de recuperação de erosão no km 411,950 - Obra Pontual</t>
  </si>
  <si>
    <t xml:space="preserve">CONTRATAÇÃO DE OBRAS E SERVIÇOS REMANESCENTES DE RECUPERAÇÃO DA EROSÃO CAUSADAPELO LANÇAMENTO DE ÁGUAS ADVINDAS DO BUEIRO EXISTENTE NO KM 411+950M DA SP 334, MUNICÍPIO DE CRISTAIS PAULISTA.  </t>
  </si>
  <si>
    <t>Cristais Paulista</t>
  </si>
  <si>
    <t>SP 105 - Obras e serviços emergenciais de recuperação de muro gabião em aterro - Obra Pontual</t>
  </si>
  <si>
    <t>Contratação das obras e serviços emergenciais de recuperação de muro gabião em aterro na SP 105 no km 5,500 no município de Serra Negra</t>
  </si>
  <si>
    <t>SP 105</t>
  </si>
  <si>
    <t>SP 351 - Obras e serviços emergenciais para implantação de galeria celular - Obra Pontual</t>
  </si>
  <si>
    <t>Contratação das obras e serviços emergenciais de implantação de galeria celular na SP 351 no km 46,000 no município de Batatais</t>
  </si>
  <si>
    <t>SP 354 - Obras e serviços de recuperação da erosão do talude localizado no km 41,000 - Obra Pontual</t>
  </si>
  <si>
    <t xml:space="preserve">CONTRATAÇÃO DE OBRAS E SERVIÇOS DE RECUPERAÇÃO DA EROSÃO DO TALUDE LOCALIZADO NO KM 41+000M DA SP 354 - RODOVIA EDGAR MÁXIMO ZAMBOTO, NO MUNICIPIO DE CAJAMAR, INCLUINDO ELABORAÇÃO DE PROJETO EXECUTIVO.  </t>
  </si>
  <si>
    <t>Cajamar</t>
  </si>
  <si>
    <t>SP 098 - Obras e serviços emergenciais de implantação de muro de contenção, drenagem subterrânea e estabilização do aterro no km 82,100m, remoção de rochas no km 87,000m, recuperação da drenagem e reconstrução do pavimento no km 87,200m, recuperação do pavimento no km 89,200m, remoção de barreiras com implantação de mureta rígida de concreto nos km 90,800m e 92,150m.</t>
  </si>
  <si>
    <t xml:space="preserve">Contratação das obras e serviços emergenciais de implantação de muro de contenção, drenagem subterrânea e estabilização do aterro no 82+100m, remoc.de rochas no km 87+000m, recuperação da drenagem e reconstrução do pav.no km 87+200m, recuperação  pav.no km 89+200m, remoc.de barr.com implde mureta rig. de conc. nos km 90+800m e km 92+150m, na sp.098, município  bertioga.  </t>
  </si>
  <si>
    <t>Biritiba Mirim; Bertioga</t>
  </si>
  <si>
    <t>SP 354 - Obras e serviços emergenciais de implantação de muro de contenção e estabilização do aterro - Obra Pontual</t>
  </si>
  <si>
    <t xml:space="preserve">Contratação das obras e serviços emergenciais de implantação de muro de contenção e estabilização  do aterro na SP 354 no km 46,260m e recuperação do aterro no km 48,240m no municipio de Franco da Rocha  </t>
  </si>
  <si>
    <t>SP 316 - Obras e serviços emergenciais de reconstrução de galeria, pista, acostamento e ciclovia - Obra Pontual</t>
  </si>
  <si>
    <t>Contratação das obras e serviços emergenciais de reconstrução de galeria, pista, acostamento e ciclovia na SP 316 no km 175,500m com recomposição de aterro no município de Rio Claro</t>
  </si>
  <si>
    <t>SP 316</t>
  </si>
  <si>
    <t>SP 031 - Obras e serviços emergenciais de recuperação estrutural de Viaduto - Obra Pontual</t>
  </si>
  <si>
    <t>Contratação das obras e serviços emergenciais de recuperação estrutural de Viaduto na SP 031 no km 47,700 no município de Ribeirão Pires</t>
  </si>
  <si>
    <t>Suzano</t>
  </si>
  <si>
    <t>SP 031</t>
  </si>
  <si>
    <t>SP 098 - Obras e serviços emergenciais de recuperação de talude - Obra Pontual</t>
  </si>
  <si>
    <t>Contratação das obras e serviços emergenciais de recuperação do talude, atravésde contenção em solo verde grampeado e implantação de tela atenuadora na SP 098 no km 81,880m no município de Bertioga</t>
  </si>
  <si>
    <t>Bertioga</t>
  </si>
  <si>
    <t>SP 056 - Obras e serviços de duplicação - Extensão: 5,36 km</t>
  </si>
  <si>
    <t>Contratação das obras e serviços de duplicação no km 34,740 ao km 40,100 no município de Itaquaquecetuba/Arujá</t>
  </si>
  <si>
    <t>Itaquaquecetuba;Aruja</t>
  </si>
  <si>
    <t>Obra Contratada a Iniciar</t>
  </si>
  <si>
    <t>SP 261 - Obras e serviços de Pavimentação da pista e dos acostamentos e melhorias - Extensão: 27,63 km</t>
  </si>
  <si>
    <t xml:space="preserve">EXECUÇÃO DE OBRAS E SERVIÇOS DE Pavimentação DA PISTA E DOS ACOSTAMENTOS E MELHORIAS DA SP 261, DO KM 78,77 AO KM 106,40,TRECHO BORERI-LENÇÓIS PAULISTA.  </t>
  </si>
  <si>
    <t>Borebi; Iaras; Lençóis Paulista</t>
  </si>
  <si>
    <t>SP 261</t>
  </si>
  <si>
    <t xml:space="preserve">SP 055 - Obras e serviços de contenção e proteção de talude em diversos pontos da rodovia - Lote 01 - Obra Pontual </t>
  </si>
  <si>
    <t xml:space="preserve">Contratação das obras e serviços de contenção e proteção de talude na SP 055, nos seguintes pontos: km 87+200, km 88+200, km 94+300, km 94+400, km 94,500, km 94+700, km 95+200, km 96+000, km 96+300, km 96+800, km 114+950, km 115+200, km 115+300, km 116+300m, km 118+100m, km 118+300, km 118+500, km 142+100, km 353+300, km 361+400, km 376+150m, km 379+300, km 380+100, km 380+400, km 384+800, km 385+900. Lote 01.  </t>
  </si>
  <si>
    <t>Caraguatatuba; Itariri; Miracatu; Pedro de Toledo; São Sebastião</t>
  </si>
  <si>
    <t>SP 057 - Contratação de Obras e Serviços com Extensão de 9,54 km.</t>
  </si>
  <si>
    <t xml:space="preserve">Contratação de obras e serviços de melhoramentos e pavimentação da sp 057,entre o km 64,600 e o km 74,140, com extensão total de 9,540 km, no município de juquitiba.  </t>
  </si>
  <si>
    <t>Juquitiba</t>
  </si>
  <si>
    <t>SP 057</t>
  </si>
  <si>
    <t>SP 322 - Obras e serviços da construção de viaduto no km 397,400m</t>
  </si>
  <si>
    <t>Contratação das obras e serviços de construção de viaduto na SP 322 no km 397,400 no município de Bebedouro.</t>
  </si>
  <si>
    <t>Bebedouro</t>
  </si>
  <si>
    <t>SP 336 - Contratação de Obras e Serviços com Extensão de 11,4 km.</t>
  </si>
  <si>
    <t xml:space="preserve">CONTRATAÇÃO DE OBRAS DE PAVIMENTAÇÃO DA SP 336 – RODOVIA RIO NEGRO E SOLIMÕES, TRECHO BATATAIS – RESTINGA – FRANCA, DO KM 387+000M AO KM 398+400M.  </t>
  </si>
  <si>
    <t>Franca; Restinga</t>
  </si>
  <si>
    <t>SP 336</t>
  </si>
  <si>
    <t xml:space="preserve">Municipais - Fase 09 - Lote 002 - Estrada Governador Mario Covas Junior - Obras e serviços de Pavimentação - Extensão: 3,5 km </t>
  </si>
  <si>
    <t xml:space="preserve">Execução de obras e serviços de recuperação funcional de estrada vicinal com extensão total de 3,5 km, trecho no Município de Lindóia.  </t>
  </si>
  <si>
    <t xml:space="preserve">Municipais - Fase 09 - Lote 003 - Estrada Nelson Taufic Nassif - Obras e serviços de Recuperação Funcional - Extensão: 10,7 km </t>
  </si>
  <si>
    <t xml:space="preserve">Execução de obras e serviços de recuperação funcional de estrada vicinal com extensão total de 10,7 km, trecho no Município de Monte Alegre do Sul.  </t>
  </si>
  <si>
    <t>Monte Alegre do Sul</t>
  </si>
  <si>
    <t>Estrada Nelson Taufic Nassif</t>
  </si>
  <si>
    <t xml:space="preserve">Municipais - Fase 09 - Lote 004 - Estrada Sabina Baptista de Camargo - Obras e serviços de Recuperação Funcional - Extensão: 3,3 km </t>
  </si>
  <si>
    <t xml:space="preserve">Execução de obras e serviços de recuperação funcional de estrada vicinal com extensão total de 3,3 km, trecho no Município de Hortolandia.  </t>
  </si>
  <si>
    <t>Hortolândia</t>
  </si>
  <si>
    <t>Estrada Sabina Baptista de Camargo</t>
  </si>
  <si>
    <t>Municipais - Fase 09 - Lote 007 - Estradas Moacyr Grandizolli e Atílio Squizato - Obras e serviços de Recuperação Funcional - Extensão: 12,45 km</t>
  </si>
  <si>
    <t xml:space="preserve">Execução de obras e serviços de recuperação funcional de estrada vicinal com extensão total de 12,45 km, trecho no Município de Campo Limpo Paulista e Jarinu. </t>
  </si>
  <si>
    <t>Campo Limpo Paulista/Jarinu</t>
  </si>
  <si>
    <t>Estradas Moacyr Grandizolli e Atílio Squizato</t>
  </si>
  <si>
    <t xml:space="preserve">Municipais - Fase 09 - Lote 009 - Estrada JNP-020 - Obras e serviços de Recuperação Funcional - Extensão: 5 km </t>
  </si>
  <si>
    <t xml:space="preserve">Execução de obras e serviços de recuperação funcional de estrada vicinal com extensão total de 5 km, trecho no Município de Joanópolis.  </t>
  </si>
  <si>
    <t>Estrada JNP-020</t>
  </si>
  <si>
    <t xml:space="preserve">Municipais - Fase 09 - Lote 010 - Estrada PDB-369 - Obras e serviços de Recuperação Funcional - Extensão: 2,6 km </t>
  </si>
  <si>
    <t xml:space="preserve">Execução de obras e serviços de recuperação funcional de estrada vicinal com extensão total de 2,6 km, trecho no Município de Pedra Bela.  </t>
  </si>
  <si>
    <t>Pedra Bela</t>
  </si>
  <si>
    <t>Estrada PDB-369</t>
  </si>
  <si>
    <t>Municipais - Fase 09 - Lote 011 - Estrada Agostinho Saraolli Sobrinho - Obras e serviços de Recuperação Funcional - Extensão: 3,0 km</t>
  </si>
  <si>
    <t xml:space="preserve">Execução de obras e serviços de recuperação funcional de estrada vicinal com extensão total de 3 km, trecho no Município de Bragança Paulista.  </t>
  </si>
  <si>
    <t>Bragança Paulista</t>
  </si>
  <si>
    <t>Estrada municipal</t>
  </si>
  <si>
    <t xml:space="preserve">Municipais - Fase 09 - Lote 012 - Estradas Mitilino Formágio, Major José Raimundo de Souza, AGL-209 e AGL-278 - Obras e serviços de Pavimentação - Extensão: 5,435 km </t>
  </si>
  <si>
    <t xml:space="preserve">Execução de obras e serviços de recuperação funcional de estrada vicinal com extensão total de 5,435 km, trecho no Município de Águas de Lindóia.  </t>
  </si>
  <si>
    <t>Estradas Mitilino Formágio, Major José Raimundo de Souza, AGL-209 e AGL-278</t>
  </si>
  <si>
    <t>Municipais - Fase 09 - Lote 013 - Estrada Engenheiro Luiz Antônio Laloni - Obras e serviços de Recuperação Funcional - Extensão: 8 km</t>
  </si>
  <si>
    <t xml:space="preserve">Execução de obras e serviços de recuperação funcional de estrada vicinal com extensão total de 8 km, trecho no Município de Campinas.  </t>
  </si>
  <si>
    <t>Estrada Engenheiro Luiz Antônio Laloni</t>
  </si>
  <si>
    <t>Municipais - Fase 09 - Lote 014 - Estrada Figueira Branca - Obras e serviços de Recuperação Funcional - Extensão: 5,2 km</t>
  </si>
  <si>
    <t xml:space="preserve">Execução de obras e serviços de recuperação funcional de estrada vicinal com extensão total de 5,2 km, trecho no Município de Campo Limpo Paulista.  </t>
  </si>
  <si>
    <t>Estrada Figueira Branca</t>
  </si>
  <si>
    <t>Municipais - Fase 09 - Lote 015 - Estrada Manoel Gonçalves Neto - Obras e serviços de Recuperação Funcional - Extensão: 4 km</t>
  </si>
  <si>
    <t xml:space="preserve">Execução de obras e serviços de recuperação funcional de estrada vicinal com extensão total de 4 km, trecho no Município de Conchal.  </t>
  </si>
  <si>
    <t>Estrada Manoel Gonçalves Neto</t>
  </si>
  <si>
    <t>Municipais - Fase 09 - Lote 018 - Estrada BFT-030 - Obras e serviços de Pavimentação - Extensão: 4,840 km</t>
  </si>
  <si>
    <t>Execução de obras e serviços de recuperação funcional de estrada vicinal com extensão total de 4,840 km, trecho no Município de Bofete.</t>
  </si>
  <si>
    <t>Bofete</t>
  </si>
  <si>
    <t>Estrada BFT-030</t>
  </si>
  <si>
    <t>Municipais - Fase 09 - Lote 033 - Estrada Domiciano de Souza - Obras e serviços de Recuperação Funcional - Extensão: 10,3 km</t>
  </si>
  <si>
    <t xml:space="preserve">Execução de obras e serviços de recuperação funcional de estrada vicinal com extensão total de 10,3 km, trecho no Município de Guareí.  </t>
  </si>
  <si>
    <t>Guareí</t>
  </si>
  <si>
    <t>Estrada Domiciano de Souza</t>
  </si>
  <si>
    <t>Municipais - Fase 09 - Lote 034 - Estrada do Butantan - Obras e serviços de Pavimentação - Extensão: 3,745 km</t>
  </si>
  <si>
    <t xml:space="preserve">Execução de obras e serviços de recuperação funcional de estrada vicinal com extensão total de 3,745 km, trecho no Município de São Roque.  </t>
  </si>
  <si>
    <t>São Roque</t>
  </si>
  <si>
    <t>Estrada do Butantan</t>
  </si>
  <si>
    <t>Municipais - Fase 09 - Lote 036 - Estrada Alberto Cocozza - Obras e serviços de Recuperação Funcional - Extensão: 3,8 km</t>
  </si>
  <si>
    <t>Execução de obras e serviços de recuperação funcional de estrada vicinal com extensão total de 3,8 km, trecho no Município de Mairinque.</t>
  </si>
  <si>
    <t>Mairinque</t>
  </si>
  <si>
    <t>Estrada Alberto Cocozza</t>
  </si>
  <si>
    <t>Municipais - Fase 09 - Lote 043 - Estradas ARV-459 e Manoel Rodrigues Alvarez - Obras e serviços de Recuperação Funcional - Extensão: 1,55 km</t>
  </si>
  <si>
    <t xml:space="preserve">Execução de obras e serviços de recuperação funcional de estrada vicinal com extensão total de 1,55 km, trecho no Município de Arealva.  </t>
  </si>
  <si>
    <t>Arealva</t>
  </si>
  <si>
    <t>Estradas ARV-459 e Manoel Rodrigues Alvarez</t>
  </si>
  <si>
    <t>Municipais - Fase 09 - Lote 044 - Estrada DCV-140 - Obras e serviços de Pavimentação - Extensão: 5,5 km</t>
  </si>
  <si>
    <t xml:space="preserve">Execução de obras e serviços de recuperação funcional de estrada vicinal com extensão total de 5,5 km, trecho no Município de Descalvado.  </t>
  </si>
  <si>
    <t>Estrada DCV-140</t>
  </si>
  <si>
    <t>Municipais - Fase 09 - Lote 045 - Estrada NVE-081 - Obras e serviços de Pavimentação - Extensão: 4,898 km</t>
  </si>
  <si>
    <t xml:space="preserve">Execução de obras e serviços de recuperação funcional de estrada vicinal com extensão total de 4,898 km, trecho no Município de Nova Europa.  </t>
  </si>
  <si>
    <t>Estrada NVE-081</t>
  </si>
  <si>
    <t>Municipais - Fase 09 - Lote 046 - Estrada GPT-010 - Obras e serviços de Recuperação Funcional - Extensão: 13,400 km</t>
  </si>
  <si>
    <t xml:space="preserve">Execução de obras e serviços de recuperação funcional de estrada vicinal com extensão total de 13,400 km, trecho no Município de Gavião Peixoto.
</t>
  </si>
  <si>
    <t>Gavião Peixoto</t>
  </si>
  <si>
    <t>Estrada GPT-010</t>
  </si>
  <si>
    <t>Municipais - Fase 09 - Lote 047 - Estrada SLC-090 - Obras e serviços de Pavimentação - Extensão: 2,075 km</t>
  </si>
  <si>
    <t xml:space="preserve">Execução de obras e serviços de recuperação funcional de estrada vicinal com extensão total de 2,075 km, trecho no Município de Santa Lúcia e Américo Brasiliense.  </t>
  </si>
  <si>
    <t>Estrada SLC-090</t>
  </si>
  <si>
    <t>Municipais - Fase 09 - Lote 048 - Estradas SPV-044 e GRB-250 - Obras e serviços de Pavimentação - Extensão: 2,35 km</t>
  </si>
  <si>
    <t xml:space="preserve">Execução de obras e serviços de recuperação funcional de estrada vicinal com extensão total de 2,35 km, trecho no Município de Guariba.  </t>
  </si>
  <si>
    <t>Estradas SPV-044 e GRB-250</t>
  </si>
  <si>
    <t>Municipais - Fase 09 - Lote 050 - Estradas IPS-138 e IPS-221 - Obras e serviços de Recuperação Funcional - Extensão: 16,37 km</t>
  </si>
  <si>
    <t xml:space="preserve">Execução de obras e serviços de recuperação funcional de estrada vicinal com extensão total de 16,37 km, trecho no Município de Itápolis.  </t>
  </si>
  <si>
    <t>Estradas IPS-138 e IPS-221</t>
  </si>
  <si>
    <t>Municipais - Fase 09 - Lote 051 - Estrada MAT-050 - Obras e serviços de Recuperação Funcional - Extensão: 7,4 km</t>
  </si>
  <si>
    <t xml:space="preserve">Execução de obras e serviços de recuperação funcional de estrada vicinal com extensão total de 7,4 km, trecho no Município de Matão.  </t>
  </si>
  <si>
    <t>Matão</t>
  </si>
  <si>
    <t>Estrada MAT-050</t>
  </si>
  <si>
    <t>Municipais - Fase 09 - Lote 053 - Estrada SBS-371 - Obras e serviços de Pavimentação - Extensão: 15,5 km</t>
  </si>
  <si>
    <t xml:space="preserve">Execução de obras e serviços de recuperação funcional de estrada vicinal com extensão total de 15,5 km, trecho no Município de São Bento do Sapucaí </t>
  </si>
  <si>
    <t>Estrada SBS-371</t>
  </si>
  <si>
    <t>Municipais - Fase 09 - Lote 055 - Estrada Sete Voltas - Obras e serviços de Recuperação Funcional - Extensão: 19,65 km</t>
  </si>
  <si>
    <t xml:space="preserve">Execução de obras e serviços de recuperação funcional de estrada vicinal com extensão total de 19,65 km, trecho no Município de Taubaté.  </t>
  </si>
  <si>
    <t>Estrada Sete Voltas</t>
  </si>
  <si>
    <t>Municipais - Fase 09 - Lote 061 - Estrada do  Rio das Antas - Obras e serviços de Recuperação Funcional - Extensão: 3,44 km</t>
  </si>
  <si>
    <t xml:space="preserve">Execução de obras e serviços de recuperação funcional de estrada vicinal com extensão total de 3,440km, trecho entre s Município de Taubaté.  </t>
  </si>
  <si>
    <t>Estrada Rio das Antas</t>
  </si>
  <si>
    <t>Municipais - Fase 09 - Lote 064 - Estradas MRC-010, PGP-161 e PGP-280 - Obras e serviços de Recuperação Funcional - Extensão: 23,75 km</t>
  </si>
  <si>
    <t xml:space="preserve">Execução de obras e serviços de recuperação funcional de estrada vicinal com extensão total de 23,75 km, trecho entre os Municípios de Maracaí e Paraguaçu Paulista.  </t>
  </si>
  <si>
    <t>Maracaí; Paraguaçu Paulista</t>
  </si>
  <si>
    <t>Estradas MRC-010, PGP-161 e PGP-280</t>
  </si>
  <si>
    <t>Municipais - Fase 09 - Lote 065 - Estrada PMT-050 - Obras e serviços de Pavimentação - Extensão: 4,94 km</t>
  </si>
  <si>
    <t xml:space="preserve">Execução de obras e serviços de recuperação funcional de estrada vicinal com extensão total de 4,94 km, trecho no Município de Palmital.  </t>
  </si>
  <si>
    <t>Estrada PMT-050</t>
  </si>
  <si>
    <t>Municipais - Fase 09 - Lote 067 - Estrada RBS-030 - Obras e serviços de Recuperação Funcional - Extensão: 2,8 km</t>
  </si>
  <si>
    <t xml:space="preserve">Execução de obras e serviços de recuperação funcional de estrada vicinal com extensão total de 2,8 km, trecho entre os Municípios de Ribeirão do Sul.  </t>
  </si>
  <si>
    <t>Em execução</t>
  </si>
  <si>
    <t>Estrada RBS-030</t>
  </si>
  <si>
    <t xml:space="preserve">Municipais - Fase 09 - Lote 069 - Estradas QTA-021 e VSP-052 - Obras e serviços de Recuperação Funcional - Extensão: 1,478 km </t>
  </si>
  <si>
    <t xml:space="preserve">Execução de obras e serviços de recuperação funcional de estrada vicinal com extensão total de 1,478 km, trecho entre os Municípios de Quatá.  </t>
  </si>
  <si>
    <t>Quatá</t>
  </si>
  <si>
    <t>Estradas QTA-021 e VSP-052</t>
  </si>
  <si>
    <t>Municipais - Fase 09 - Lote 070 - Estrada VCR-165 - Obras e serviços de Pavimentação - Extensão: 6,02 km</t>
  </si>
  <si>
    <t xml:space="preserve">Execução de obras e serviços de recuperação funcional de estrada vicinal com extensão total de 6,02 km, trecho no Município de VeraCruz.  </t>
  </si>
  <si>
    <t>Vera Cruz</t>
  </si>
  <si>
    <t>Estrada VCR-165</t>
  </si>
  <si>
    <t>Municipais - Fase 09 - Lote 074 - Estrada RPR-363 - Obras e serviços de Pavimentação - Extensão: 6,64 km</t>
  </si>
  <si>
    <t xml:space="preserve">Execução de obras e serviços de recuperação funcional de estrada vicinal com extensão total de 6,64 km, trecho no Município de RibeirãoPreto.  </t>
  </si>
  <si>
    <t>Ribeirão Preto</t>
  </si>
  <si>
    <t>Estrada RPR-363</t>
  </si>
  <si>
    <t>Municipais - Fase 09 - Lote 082 - Estradas NCP-390 e ADT-060 - Obras e serviços de Recuperação Funcional - Extensão: 12,9 km</t>
  </si>
  <si>
    <t xml:space="preserve">Execução de obras e serviços de recuperação funcional de estrada vicinal com extensão total de 12,9 km, trecho entre os Municípios de Nova Canaã Paulista e Aparecida D'Oeste.  </t>
  </si>
  <si>
    <t>Aparecida dOeste; Nova Canaã Paulista</t>
  </si>
  <si>
    <t>Estradas NCP-390 e ADT-060</t>
  </si>
  <si>
    <t>Municipais - Fase 09 - Lote 083 - Estradas MCB-020 e Virgílio Lourenço - Obras e serviços de Recuperação Funcional - Extensão: 13 km</t>
  </si>
  <si>
    <t xml:space="preserve">Execução de obras e serviços de recuperação funcional de estrada vicinal com extensão total de 13 km, trecho entre os Municípios de Macaubal e União Paulista.  </t>
  </si>
  <si>
    <t>Macaubal; União Paulista</t>
  </si>
  <si>
    <t>Estradas MCB-020 e Virgílio Lourenço</t>
  </si>
  <si>
    <t>Municipais - Fase 09 - Lote 084 - Estradas CTG-040 e CTV-060 - Obras e serviços de Recuperação Funcional - Extensão: 10,25 km</t>
  </si>
  <si>
    <t xml:space="preserve">Execução de obras e serviços de recuperação funcional de estrada vicinal com extensão total de 10,25 km, trecho entre os Municípios de Catiguá e Catanduva.  </t>
  </si>
  <si>
    <t>Catanduva; Catiguá</t>
  </si>
  <si>
    <t>Estradas CTG-040 e CTV-060</t>
  </si>
  <si>
    <t>Municipais - Fase 09 - Lote 085 - Estradas MEN-040 e ADF-335 - Obras e serviços de Recuperação Funcional - Extensão: 10,7 km</t>
  </si>
  <si>
    <t xml:space="preserve">Execução de obras e serviços de recuperação funcional de estrada vicinal com extensão total de 10,7 km, trecho entre os Municípios de Mendonça e Adolfo.  </t>
  </si>
  <si>
    <t>Adolfo; Mendonça</t>
  </si>
  <si>
    <t>Estradas MEN-040 e ADF-335</t>
  </si>
  <si>
    <t>Municipais - Fase 09 - Lote 086 - Estradas MEN-020 e MEN-379 - Obras e serviços de Pavimentação - Extensão: 9 km</t>
  </si>
  <si>
    <t>Execução de obras e serviços de recuperação funcional de estrada vicinal com extensão total de 9 km, trecho no Município de Mendonça.</t>
  </si>
  <si>
    <t>Mendonça</t>
  </si>
  <si>
    <t>Estradas MEN-020 e MEN-379</t>
  </si>
  <si>
    <t>Municipais - Fase 09 - Lote 087 - Estradas MDN-453, MDN-010, VGL-040 e VGL-436 - Obras e serviços de Recuperação Funcional - Extensão: 16,79 km</t>
  </si>
  <si>
    <t xml:space="preserve">Execução de obras e serviços de recuperação funcional de estrada vicinal com extensão total de 16,79 km, trecho entre os Municípios de Meridiano e Valentim Gentil.  </t>
  </si>
  <si>
    <t>Meridiano; Valentim Gentil</t>
  </si>
  <si>
    <t>Estradas MDN-453, MDN-010, VGL-040 e VGL-436</t>
  </si>
  <si>
    <t>Municipais - Fase 09 - Lote 088 - Estrada Vicinal PGT-040/CDS-020 - Obras e serviços de Pavimentação - Extensão: 16,100 km</t>
  </si>
  <si>
    <t>Execução de obras e serviços de recuperação funcional de estrada vicinal com extensão total de 16,100 km, trecho entre os Municipios de Postes Gestal/Cardoso</t>
  </si>
  <si>
    <t>Pontes Gestal; Cardoso</t>
  </si>
  <si>
    <t>Estradas PGT-040 e CDS-020</t>
  </si>
  <si>
    <t>Municipais - Fase 09 - Lote 090 - Estrada Contorno Viário de Ligação (SP 427) - Obras e serviços de Pavimentação - Extensão: 1,5 km</t>
  </si>
  <si>
    <t xml:space="preserve">Execução de obras e serviços de recuperação funcional de estrada vicinal com extensão total de 1,5 km, trecho no Município de Ipiguá.  </t>
  </si>
  <si>
    <t>Ipiguá</t>
  </si>
  <si>
    <t>Estrada Contorno Viário de Ligação (SP 427)</t>
  </si>
  <si>
    <t>Municipais - Fase 09 - Lote 091 - Estradas TNB-329 e TNB-354 - Obras e serviços de Pavimentação - Extensão: 10,53 km</t>
  </si>
  <si>
    <t xml:space="preserve">Execução de obras e serviços de recuperação funcional de estrada vicinal com extensão total de 10,53 km, trecho entre os Municípios de Tanabi.  </t>
  </si>
  <si>
    <t>Tanabi</t>
  </si>
  <si>
    <t>Estradas TNB-329 e TNB-354</t>
  </si>
  <si>
    <t>Municipais - Fase 09 - Lote 093 - Estradas MDN-179 e MDN-377 - Obras e serviços de Pavimentação - Extensão: 10 km</t>
  </si>
  <si>
    <t xml:space="preserve">Execução de obras e serviços de recuperação funcional de estrada vicinal com extensão total de 10 km, trecho no Município de Meridiano.  </t>
  </si>
  <si>
    <t>Meridiano</t>
  </si>
  <si>
    <t>Estradas MDN-179 e MDN-377</t>
  </si>
  <si>
    <t>Municipais - Fase 09 - Lote 094 - Estradas MDN-179, MDN-380, VGL-353 e VGL-482 - Obras de serviços de Pavimentação - Extensão: 7,000 km</t>
  </si>
  <si>
    <t>Execução de obras e serviços de recuperação funcional de estrada vicinal com extensão total de 7,000 km, trecho nos Municípios de Meridiano e Valentim Gentil.</t>
  </si>
  <si>
    <t>Estradas MDN-179, MDN-380, VGL-353 e VGL-482</t>
  </si>
  <si>
    <t>Municipais - Fase 09 - Lote 095 - Estrada TFR-457 - Obras e serviços de Pavimentação - Extensão: 5,113 km</t>
  </si>
  <si>
    <t xml:space="preserve">Execução de obras e serviços de recuperação funcional de estrada vicinal com extensão total de 5,113 km, trecho no Município de Três Fronteiras.  </t>
  </si>
  <si>
    <t>Três Fronteiras</t>
  </si>
  <si>
    <t>Estrada TFR-457</t>
  </si>
  <si>
    <t>Municipais - Fase 09 - Lote 096 - Estradas IBR-050 e IBR-080 - Obras e serviços de Pavimentação - Extensão: 4,6 km</t>
  </si>
  <si>
    <t xml:space="preserve">Execução de obras e serviços de recuperação funcional de estrada vicinal com extensão total de 4,6 km, trecho entre os Municípios de Ibirá.  </t>
  </si>
  <si>
    <t>Ibirá</t>
  </si>
  <si>
    <t>Estradas IBR-050 e IBR-080</t>
  </si>
  <si>
    <t>Municipais - Fase 09 - Lote 098 - Estrada Vicinal VTG-050/VTG-378 - Obras e serviços de Pavimentação - Extensão: 6,700 km</t>
  </si>
  <si>
    <t>Execução de obras e serviços de recuperação funcional de estrada vicinal com extensão total de 6,700 km, trecho entre o Municipio de Votuporanga</t>
  </si>
  <si>
    <t>Votuporanga</t>
  </si>
  <si>
    <t>Estradas VTG-050 e VTG-378</t>
  </si>
  <si>
    <t>Municipais - Fase 09 - Lote 100 - Estrada Vicinal TNB-000/TNB-010 - Obras e serviços de Pavimentação - Extensão: 19,300 km</t>
  </si>
  <si>
    <t>Execução de obras e serviços de recuperação funcional de estrada vicinal com extensão total de 19,300 km, trecho entre o Municipio de Tanabi</t>
  </si>
  <si>
    <t>Estradas TNB-000 e TNB-010</t>
  </si>
  <si>
    <t>Municipais - Fase 09 - Lote 102 - Estradas ADF-080, ADF-335, ADF-415, ADF-325 e ADF-040 - Obras e serviços de Pavimentação - Extensão: 6,15 km</t>
  </si>
  <si>
    <t xml:space="preserve">Execução de obras e serviços de recuperação funcional de estrada vicinal com extensão total de 6,15 km, trecho entre os Municípios de Adolfo.  </t>
  </si>
  <si>
    <t>Adolfo</t>
  </si>
  <si>
    <t>Obra Contratada a iniciar</t>
  </si>
  <si>
    <t>Estradas ADF-080, ADF-335, ADF-415, ADF-325 e ADF-040</t>
  </si>
  <si>
    <t>Municipais - Fase 09 - Lote 103 - Estradas MAZ-000 e SPA-473 - Obras e serviços de Recuperação Funcional - Extensão: 2,15 km</t>
  </si>
  <si>
    <t xml:space="preserve">Execução de obras e serviços de recuperação funcional de estrada vicinal com extensão total de 2,15 km, trecho no Município de Monte Aprazível.  </t>
  </si>
  <si>
    <t>Monte Aprazível</t>
  </si>
  <si>
    <t>Estradas MAZ-000 e SPA-473</t>
  </si>
  <si>
    <t>Municipais - Fase 09 - Lote 104 - Estrada Vicinal MRP-001 - Obras e serviços de Pavimentação - Extensão: 8,332 km</t>
  </si>
  <si>
    <t>Execução de obras e serviços de recuperação funcional de estrada vicinal com extensão total de 8,332 km, trecho entre o Municipio Mairiporã</t>
  </si>
  <si>
    <t>Estrada MRP-001</t>
  </si>
  <si>
    <t>Municipais - Fase 09 - Lote 107 - Estradas Inozume Kagohara e Benedito Jandiro Soares - Obras e serviços de Recuperação Funcional - Extensão: 5,25 km</t>
  </si>
  <si>
    <t xml:space="preserve">Execução de obras e serviços de recuperação funcional de estrada vicinal com extensão total de 5,25 km, trecho no Município de Embu Guaçu.  </t>
  </si>
  <si>
    <t>Embu-Guaçu</t>
  </si>
  <si>
    <t>Estradas Inozume Kagohara e Benedito Jandiro Soares</t>
  </si>
  <si>
    <t>Municipais - Fase 09 - Lote 109 - Estrada Romeu Tanganelli - Obras e serviços de Pavimentação - Extensão: 8,951 km</t>
  </si>
  <si>
    <t xml:space="preserve">Execução de obras e serviços de recuperação funcional de estrada vicinal com extensão total de 8,951 km, trecho no Município de Guararema.  </t>
  </si>
  <si>
    <t>Guararema</t>
  </si>
  <si>
    <t>Estrada Romeu Tanganelli</t>
  </si>
  <si>
    <t>Municipais - Fase 09 - Lote 110 - Estrada GAI-030/MGS-020 - Obras e serviços de Pavimentação - Extensão: 8,115 km</t>
  </si>
  <si>
    <t>Execução de obras e serviços de recuperação funcional de estrada vicinal com extensão total de 8,115 km, trecho entre os Municípios de Guaraçaí e Murutinga do Sul</t>
  </si>
  <si>
    <t>Guaraçaí;Murutinga do Sul</t>
  </si>
  <si>
    <t>Estradas GAI-030/MGS-020</t>
  </si>
  <si>
    <t>Municipais - Fase 09 - Lote 111 - Estradas CRD-040, BGI-348 e José Fernandes - Obras e serviços de Recuperação Funcional - Extensão: 6,1 km</t>
  </si>
  <si>
    <t xml:space="preserve">Execução de obras e serviços de recuperação funcional de estrada vicinal com extensão total de 6,1 km, trecho entre os Municípios de Coroados e Birigui.  </t>
  </si>
  <si>
    <t>Birigui; Coroados</t>
  </si>
  <si>
    <t>Estradas CRD-040, BGI-348 e José Fernandes</t>
  </si>
  <si>
    <t>Municipais - Fase 09 - Lote 112 - Estradas Geraldo Stringhetta e RBC-030 - Obras e serviços de Recuperação Funcional - Extensão: 18,8 km</t>
  </si>
  <si>
    <t xml:space="preserve">Execução de obras e serviços de recuperação funcional de estrada vicinal com extensão total de 18,8 km, trecho no Município de Rubiácea.  </t>
  </si>
  <si>
    <t>Rubiácea</t>
  </si>
  <si>
    <t>Estradas Geraldo Stringhetta e RBC-030</t>
  </si>
  <si>
    <t>Municipais - Fase 09 - Lote 113 - Estradas GAI-030 e MDP-352 - Obras e serviços de Pavimentação - Extensão: 7,6 km</t>
  </si>
  <si>
    <t xml:space="preserve">Execução de obras e serviços de recuperação funcional de estrada vicinal com extensão total de 7,6 km, trecho entre os Municípios de Guaraçaí e Mirandópolis.  </t>
  </si>
  <si>
    <t>Guaraçaí; Mirandópolis</t>
  </si>
  <si>
    <t>Estradas GAI-030 e MDP-352</t>
  </si>
  <si>
    <t>Municipais - Fase 09 - Lote 114 - Estrada Lavínia - Obras e serviços de Recuperação Funcional - Extensão: 19,590 km</t>
  </si>
  <si>
    <t>Execução de obras e serviços de recuperação funcional de estrada vicinal com extensão total de 19,590 km, trecho no Município de Lavínia.</t>
  </si>
  <si>
    <t>Lavínia</t>
  </si>
  <si>
    <t>Estrada Lavínia</t>
  </si>
  <si>
    <t>Municipais - Fase 09 - Lote 115 - Estrada ARF-010 - Obras e serviços de Pavimentação - Extensão: 2,46 km</t>
  </si>
  <si>
    <t xml:space="preserve">Execução de obras e serviços de recuperação funcional de estrada vicinal com extensão total de 2,46 km, trecho no Município de Auriflama.  </t>
  </si>
  <si>
    <t>Auriflama</t>
  </si>
  <si>
    <t>Estrada ARF-010</t>
  </si>
  <si>
    <t>Municipais - Fase 09 - Lote 116 - Estrada CTH-153 - Obras e serviços de Recuperação Funcional - Extensão: 5,8 km</t>
  </si>
  <si>
    <t xml:space="preserve">Execução de obras e serviços de recuperação funcional de estrada vicinal com extensão total de 5,8 km, trecho no Município de Castilho.  </t>
  </si>
  <si>
    <t>Castilho</t>
  </si>
  <si>
    <t>Estrada CTH-153</t>
  </si>
  <si>
    <t>Municipais - Fase 09 - Lote 117 - Estradas GUZ-115 e GUZ-125 - Obras e serviços de Pavimentação - Extensão: 15,26 km</t>
  </si>
  <si>
    <t xml:space="preserve">Execução de obras e serviços de recuperação funcional de estrada vicinal com extensão total de 15,26 km, trecho no Município de Guzolandia.  </t>
  </si>
  <si>
    <t>Guzolândia</t>
  </si>
  <si>
    <t>Estradas GUZ-115 e GUZ-125</t>
  </si>
  <si>
    <t>Municipais - Fase 09 - Lote 118 - Estradas ART-234 e ART-436 - Obras e serviços de Pavimentação - Extensão: 5,066 km</t>
  </si>
  <si>
    <t xml:space="preserve">Execução de obras e serviços de recuperação funcional de estrada vicinal com extensão total de 5,066 km, trecho no Município de Araçatuba.  </t>
  </si>
  <si>
    <t>Araçatuba</t>
  </si>
  <si>
    <t>Estradas ART-234 e ART-436</t>
  </si>
  <si>
    <t>Municipais - Fase 09 - Lote 120 - Estradas CTH-030 e ADD-337 - Obras e serviços de Pavimentação - Extensão: 5,36 km</t>
  </si>
  <si>
    <t xml:space="preserve">Execução de obras e serviços de recuperação funcional de estrada vicinal com extensão total de 5,36 km, trecho entre os Municípios de Castilho e Andradina.  </t>
  </si>
  <si>
    <t>Andradina; Castilho</t>
  </si>
  <si>
    <t>Estradas CTH-030 e ADD-337</t>
  </si>
  <si>
    <t xml:space="preserve">Municipais - Fase 09 - Lote 122 - Estrada EML-224 - Obras e serviços de Pavimentação - Extensão: 8,16 km </t>
  </si>
  <si>
    <t>Execução de obras e serviços de recuperação funcional de estrada vicinal com extensão total de 8,16 km, trecho entre o Município de Emilianópolis.</t>
  </si>
  <si>
    <t>Emilianópolis</t>
  </si>
  <si>
    <t>Estrada EML-224</t>
  </si>
  <si>
    <t>Municipais - Fase 09 - Lote 126 - Estradas MPB-243 e Antiga SPV-033 - Obras e serviços de Pavimentação - Extensão: 5,56 km</t>
  </si>
  <si>
    <t xml:space="preserve">Execução de obras e serviços de recuperação funcional de estrada vicinal com extensão total de 5,56 km, trecho no Município de Marabá Paulista.  </t>
  </si>
  <si>
    <t>Marabá Paulista</t>
  </si>
  <si>
    <t>Estradas MPB-243 e Antiga SPV-033</t>
  </si>
  <si>
    <t>Municipais - Fase 09 - Lote 128 - Estrada de Ligação Municipal - Obras e serviços de Recuperação Funcional - Extensão: 28,7 km</t>
  </si>
  <si>
    <t xml:space="preserve">Execução de obras e serviços de recuperação funcional de estrada vicinal com extensão total de 28,7 km, trecho no Município de Teodoro Sampaio.  </t>
  </si>
  <si>
    <t>Teodoro Sampaio</t>
  </si>
  <si>
    <t>Municipais - Fase 09 - Lote 130 - Estradas PNR-040 e Lauro Aparecido dos Santos - Obras e serviços de Recuperação Funcional - Extensão: 21,7 km</t>
  </si>
  <si>
    <t xml:space="preserve">Execução de obras e serviços de recuperação funcional de estrada vicinal com extensão total de 21,7 km, trecho no Município de Panorama.  </t>
  </si>
  <si>
    <t>Panorama</t>
  </si>
  <si>
    <t>Estradas PNR-040 e Lauro Aparecido dos Santos</t>
  </si>
  <si>
    <t>Municipais - Fase 09 - Lote 134 - Estradas VGS-004 e CBR-281 - Obras e serviços de Pavimentação - Extensão: 15,63 km</t>
  </si>
  <si>
    <t xml:space="preserve">Execução de obras e serviços de recuperação funcional de estrada vicinal com extensão total de 15,63 km, trecho entre os Municípios de Vargem Grande do Sul.  </t>
  </si>
  <si>
    <t>Vargem Grande do Sul</t>
  </si>
  <si>
    <t>Estradas VGS-004 e CBR-281</t>
  </si>
  <si>
    <t>Municipais - Fase 09 - Lote 140 - Estrada DVL-248 - Obras e serviços de Pavimentação - Extensão: 9,3 km</t>
  </si>
  <si>
    <t xml:space="preserve">Execução de obras e serviços de recuperação funcional de estrada vicinal com extensão total de 9,3 km, trecho no Município de Divinolandia.  </t>
  </si>
  <si>
    <t>Divinolândia</t>
  </si>
  <si>
    <t>Estrada DVL-248</t>
  </si>
  <si>
    <t>Municipais - Fase 09 - Lote 142 - Estradas Miguel Martini e MGG-020 - Obras e serviços de Recuperação Funcional - Extensão: 2,8 km</t>
  </si>
  <si>
    <t xml:space="preserve">Execução de obras e serviços de recuperação funcional de estrada vicinal com extensão total de 2,8 km, trecho entre os Municípios de Mogi Guaçú e Mogi Mirim.  </t>
  </si>
  <si>
    <t>Estradas Miguel Martini e MGG-020</t>
  </si>
  <si>
    <t>Municipais - Fase 09 - Lote 143 - Estrada MOC-430 - Obras e serviços de Recuperação Funcional - Extensão: 8,18 km</t>
  </si>
  <si>
    <t xml:space="preserve">Execução de obras e serviços de recuperação funcional de estrada vicinal com extensão total de 8,18 km, trecho no Município de Mococa.  </t>
  </si>
  <si>
    <t>Estrada MOC-430</t>
  </si>
  <si>
    <t>Municipais - Fase 09 - Lote 146 - Estrada OLP-040 - Obras e serviços de Recuperação Funcional - Extensão: 13,54 km</t>
  </si>
  <si>
    <t xml:space="preserve">Execução de obras e serviços de recuperação funcional de estrada vicinal com extensão total de 13,54 km, trecho no Município de Olímpia.  </t>
  </si>
  <si>
    <t>Olímpia</t>
  </si>
  <si>
    <t>Estrada OLP-040</t>
  </si>
  <si>
    <t>Municipais - Fase 09 - Lote 151 - Estrada API-010 - Obras e serviços de Recuperação Funcional - Extensão: 19,6 km</t>
  </si>
  <si>
    <t xml:space="preserve">Execução de obras e serviços de recuperação funcional de estrada vicinal com extensão total de 19,6 km, trecho entre os Municípios de Apiaí e Itaoca.  </t>
  </si>
  <si>
    <t>Apiaí; Itaóca</t>
  </si>
  <si>
    <t>Estrada API-010</t>
  </si>
  <si>
    <t>Municipais - Fase 09 - Lote 154 - Estradas BT-000 e IPG-999 - Obras e serviços de Pavimentação - Extensão: 29,55 km</t>
  </si>
  <si>
    <t xml:space="preserve">Execução de obras e serviços de recuperação funcional de estrada vicinal com extensão total de 29,55 km, trecho entre os Municípios de Barra do Turvo e Iporanga.  </t>
  </si>
  <si>
    <t>Barra do Turvo; Iporanga</t>
  </si>
  <si>
    <t>Estradas BT-000 e IPG-999</t>
  </si>
  <si>
    <t>Municipais - Fase 09 - Lote 157 - Estradas INP-030 e MCD-040 - Obras e serviços de Pavimentação - Extensão: 25,94 km</t>
  </si>
  <si>
    <t xml:space="preserve">Execução de obras e serviços de recuperação funcional de estrada vicinal com extensão total de 25,94 km, trecho entre os Municípios de Indiaporã e Macedônia.  </t>
  </si>
  <si>
    <t>Indiaporã; Macedônia</t>
  </si>
  <si>
    <t>Estradas INP-030 e MCD-040</t>
  </si>
  <si>
    <t xml:space="preserve">Municipais - Fase 09 - Lote 159 - Estrada MMR-176 - Obras e serviços de Pavimentação - Extensão: 3,942 km </t>
  </si>
  <si>
    <t xml:space="preserve">Execução de obras e serviços de recuperação funcional de estrada vicinal com extensão total de 3,942 km, trecho no Município de Mogi Mirim.  </t>
  </si>
  <si>
    <t>Estrada MMR-176</t>
  </si>
  <si>
    <t>Municipais - Fase 09 - Lote 160 - Estrada QRO-022 - Obras e serviços de Pavimentação - Extensão: 1,445 km</t>
  </si>
  <si>
    <t>Execução de obras e serviços de recuperação funcional de estrada vicinal com extensão total de 1,445 km, trecho no Município de Queiroz</t>
  </si>
  <si>
    <t>Queiroz</t>
  </si>
  <si>
    <t>Estrada QRO-022</t>
  </si>
  <si>
    <t>SP 312 - Obras e serviços emergenciais de estabilização e reforço de contenção - Obra Pontual</t>
  </si>
  <si>
    <t>Contratação das obras e serviços emergenciais de estabilização e reforço de contenção na SP 312 no km 66,770m e recuperação do aterro da plataforma viária no km 67,030m no município de Cabreúva</t>
  </si>
  <si>
    <t>SP 264 - Obras e serviços emergenciais de erosão no km 124,800 - Obra Pontual</t>
  </si>
  <si>
    <t xml:space="preserve">Contratação emergencial de erosão localizada na Rodovia Francisco José Ayub - SP 264, km 124+800M, lado direito, município de Salto de Pirapora.  </t>
  </si>
  <si>
    <t>Salto de Pirapora</t>
  </si>
  <si>
    <t>SP 264</t>
  </si>
  <si>
    <t>Viaduto em Intersecção Viária  - Obras e serviços para implantação de viaduto de intersecção viária - Extensão: 0,225 km</t>
  </si>
  <si>
    <t xml:space="preserve">contratação de obras e serviços para implantação de viaduto intersecção viária dos municipios de sumare e hortolandia, av. cristovão colombo com a estrada    municipal americo ribeiro dos santos (smr-385).  </t>
  </si>
  <si>
    <t>Hortolândia; Sumaré</t>
  </si>
  <si>
    <t>SMR 385</t>
  </si>
  <si>
    <t>SP 031 - Obras e serviços emergenciais de recuperação de galerias de tubos de concreto e muro de gabião - Obra Pontual</t>
  </si>
  <si>
    <t>Contratação das obras e serviços emergenciais de recuperação de galerias de tubos de concreto, construção de alas a montante e muro de gabião a jusante na SP 031 no km 66,150m no município de Suzano</t>
  </si>
  <si>
    <t xml:space="preserve">SP 055 - Obras e serviços de contenção e proteção de talude em diversos pontos da rodovia - Lote 02 - Obra Pontual </t>
  </si>
  <si>
    <t>Contratação das obras e serviços de contenção e proteção de talude na SP 055, nos seguintes pontos: km 96+800 km 114+950, km 115+200, km 115+300, km 116+300, km 118+100, km 118+300, km 118+500, km 142+100. Lote 02.</t>
  </si>
  <si>
    <t>SP 079 - Execução das Obras serviços de realinhamento, recuperação de vão da travessia da passrela no km 49+440</t>
  </si>
  <si>
    <t xml:space="preserve"> Execução das Obras serviços de realinhamento, recuperação de vão da travessia da passrela no km 49+440</t>
  </si>
  <si>
    <t>SP 129 - Obras e Serviços de reparação de inconformidades na passarela para pedestres localizada no km 12+000, rodovia gladys bernardes minhoto.</t>
  </si>
  <si>
    <t>contratacao das obras e servicos de reparacao de inconformidades na passarela para pedestres localizada no km 12+000 da rodovia sp 129, rodovia gladys bernardes minhoto, no municipio de boituva.</t>
  </si>
  <si>
    <t>Boituva</t>
  </si>
  <si>
    <t>SP 055 - Contratação de Obras e serviços de construção de Tunel Liner no Km 171,360.</t>
  </si>
  <si>
    <t>Contratação das obras e serviços de construção de Tunnel Liner no km 171,360 da SP 055 (Baleia Verde), localizado no município de São Sebastião.</t>
  </si>
  <si>
    <t>São Sebastião</t>
  </si>
  <si>
    <t>SP 247 - Obras e serviços emergenciais de contenção e proteção de talude - Obra Pontual</t>
  </si>
  <si>
    <t>Contratação das obras e serviços emergenciais de contenção e proteção de talude na SP 247 no km 17,240m no município de Bananal</t>
  </si>
  <si>
    <t>Bananal</t>
  </si>
  <si>
    <t>SP 247</t>
  </si>
  <si>
    <t>SP 331 - Obras e serviços emergenciais da ponte sobre o Rio Itaquere no km 15,515</t>
  </si>
  <si>
    <t>Contratação das obras e serviços em carater emergencial, para recuperação do apoio da ponte sobre o Rio Itaquere, localizada no km 15,515 da SP 331.</t>
  </si>
  <si>
    <t>SP 098 - Obras e serviços emergenciais de limpeza e desobstrução da pista, implantação de muro de contenção e tela grampeada - Obra Pontual</t>
  </si>
  <si>
    <t>Contratação das obras e serviços emergenciais de limpeza e desobstrução da pista, implantação de muro de contenção e tela grampeada na SP 098 no km 83,800m no município de Bertioga</t>
  </si>
  <si>
    <t>SP 425 - Contratação das obras e serviços para a construção de dispositivo em desnível na SP 425 (Rodovia Assis Chateaubriand) no km 137+800m</t>
  </si>
  <si>
    <t>Contratação das obras e serviços para a construção de dispositivo em desnível na SP 425 (Rodovia Assis Chateaubriand) km 137+800m, no trecho do km 137+000m ao 138+600m interligando a Av. Benati e a Via de acesso spa 137/425 no município de Olímpia.</t>
  </si>
  <si>
    <t>SP 561 - Contratação de serviços e obras de drenagem no km 1 da Rodovia Jarbas de Moraes – SP 561</t>
  </si>
  <si>
    <t>Contratação de serviços e obras de drenagem no km 1 da Rodovia Jarbas de Moraes – SP 561, Município de Jales/SP</t>
  </si>
  <si>
    <t>Jales</t>
  </si>
  <si>
    <t>SP 561</t>
  </si>
  <si>
    <t>SP 050 - Obras e serviços emergenciais de recuperação de Talude no km 136,500</t>
  </si>
  <si>
    <t xml:space="preserve">Contratação emergencial de empresa especializada para execução de obras e serviços de recuperação e proteção de talude com risco eminente, km 136+500m (le) da SP 050, município de Monteiro Lobato.  </t>
  </si>
  <si>
    <t>Municipais - Fase 05 - Lote 016 - Execução de obras e serviços de Pavimentação da SJR-350 com extensão total de 1,180 km.</t>
  </si>
  <si>
    <t>Execução de obras e serviços de Pavimentação da SJR-350, trecho contemplando o Município de São José Do Rio Preto com extensão total de 1,180 km.</t>
  </si>
  <si>
    <t>Contratação de obra e serviços da Estrada de Acesso ao Quilombo Bombas no município de Iporanga</t>
  </si>
  <si>
    <t>Contratação de estrada de acesso à Comunidade do Quilombo de Bombas no município de Iporanga.</t>
  </si>
  <si>
    <t>Estrada de Acesso ao Quilombo Bombas</t>
  </si>
  <si>
    <t>SP 181 - Obras e serviços de melhorias em galeria de águas fluviais - Obra Pontual</t>
  </si>
  <si>
    <t>Contratação das obras e serviços emergenciais de melhorias em galeria de águas fluviais na SP 181 no km 9,600m no município de Ribeirão Grande</t>
  </si>
  <si>
    <t>Ribeirão Grande</t>
  </si>
  <si>
    <t>SP 181</t>
  </si>
  <si>
    <t>SP 055 - Obras e serviços emergenciais de retaludamento, enrocamento, revestimento vegetal, drenagem pluvial e faixas de sinalização - Obra Pontual</t>
  </si>
  <si>
    <t>Contratação das obras e serviços emergenciais de requalificações na SP 055 no km 142,800m no município de São Sebastião</t>
  </si>
  <si>
    <t>SP 055 - Obras e serviços emergenciais de reconstrução da pista e acostamento  - Extensão: 19,450</t>
  </si>
  <si>
    <t xml:space="preserve">Contratação das obras e serviços emergenciais de reconstrução da pista e acostamento na SP 055, no trecho compreendido entre os km 145+050m ao km 164+500m, incluindo a construção de cortina atirantada (km 145+050m; muro de concreto (km 145+300m; km 148+100m; km 161+400m e km 161+800m); muro de gabião (km 160+450m; km 161+230m e km 164+500m); concreto projetado (km 162+000m); escada hidráulica e dissipador (km 164+000m) além de construção de canaleta e reconstrução de drenagem.  </t>
  </si>
  <si>
    <t>SP 055 - Obras e serviços emergenciais de limpeza e desobstrução - Obra Pontual</t>
  </si>
  <si>
    <t>Contratação das obras e serviços emergenciais de limpeza e desobstrução na SP 055 no km 242,640m ao km 175+500m no município de São Sebastião;Bertioga;Santos</t>
  </si>
  <si>
    <t>Bertioga; Santos; São Sebastião</t>
  </si>
  <si>
    <t>SP 055 - Obras e serviços emergenciais de limpeza e desobstrução - Extensão: 38,800</t>
  </si>
  <si>
    <t>Contratação das obras e serviços emergenciais de limpeza e desobstrução na SP 055 no km 130,000m ao km 158,500m e do km 165,000m ao km 175,300m no município São Sebastião</t>
  </si>
  <si>
    <t>130,00;165,00</t>
  </si>
  <si>
    <t>158,50;175,30</t>
  </si>
  <si>
    <t>SP 055 - Obras e serviços emergenciais de reconstrução da pista e acostamento - Obra Pontual</t>
  </si>
  <si>
    <t xml:space="preserve">Contratação das obras e serviços emergenciais de reconstrução da pista e acostamento na SP 055 no km 142,500; km 145,700; km 148,700 e 172,100, incluindo a construção de obras de contenção e reconstrução de drenagens.  </t>
  </si>
  <si>
    <t>SP 055 - Obras e serviços emergenciais de limpeza e desobstrução - Extensão: 5,500</t>
  </si>
  <si>
    <t>Contratação das obras e serviços emergenciais de limpeza e desobstrução na SP 055 no km 164,500m ao km 159,000m no município de São Sebastião</t>
  </si>
  <si>
    <t>SP 103 - Obras e serviços emergenciais de contenção e recuperação de erosão - Obra Pontual</t>
  </si>
  <si>
    <t xml:space="preserve">Contratação das obras e serviços emergenciais de contenção e recuperação de erosão na  SP 103 no km 024,780m na município de Jambeiro  </t>
  </si>
  <si>
    <t>Jambeiro</t>
  </si>
  <si>
    <t>SP 103</t>
  </si>
  <si>
    <t>SP 250 - Obras e serviços emergenciais de correção e proteção de aterro, na rodovia Sebastião Ferraz de Camargo Penteado – SP 250, km 307,200m, no município de Apiaí.</t>
  </si>
  <si>
    <t xml:space="preserve">Contratações emergenciais para obras de correção e proteção de aterro, na rodovia Sebastião Ferraz de Camargo Penteado – SP 250, km 307+200m, no município de Apiaí.  </t>
  </si>
  <si>
    <t>SP 332 - Obras e serviços emergenciais de substituição de bueiro simples metálico por bueiro duplo de concreto - Obra Pontual</t>
  </si>
  <si>
    <t>Contratação das obras e serviços emergenciais de substituição de bueiro simples metálico por bueiro duplo de concreto na SP 332 no km 38,900m no município de Caieiras</t>
  </si>
  <si>
    <t>Caieiras</t>
  </si>
  <si>
    <t>SP 332</t>
  </si>
  <si>
    <t>Conservação Especial - Bloco 05 - Lote 66 - SP 320 - Contratação das obras e serviços de conservação especial e reabilitação da sinalização horizontal da rodovia.</t>
  </si>
  <si>
    <t>Contratação das obras e serviços de conservação especial e reabilitação da sinalização horizontal da rodovia SP 320, do km 527+300 ao km 564+100, com extensão de 36,800 km, nos municípios de Valentim Gentil, Meridiano, Fernandópolis e Estrela D'Oeste.</t>
  </si>
  <si>
    <t>Estrela dOeste; Fernandópolis; Meridiano; Valentim Gentil</t>
  </si>
  <si>
    <t>SP 320</t>
  </si>
  <si>
    <t>Municipais - Fase 05 - Lote 019 - Estrada do Taboão - Obras e serviços de Pavimentação - Extensão: 6,69 km</t>
  </si>
  <si>
    <t>Execução de obras e serviços de Pavimentação da Estrada do Taboão, trecho contemplando o Município de Franco Da Rocha com extensão total de 6,69 km.</t>
  </si>
  <si>
    <t>Estrada do Taboão</t>
  </si>
  <si>
    <t>SP 324 - Obras e serviços de implantação de dispositivo e melhorias na rodovia Miguel Melhado Campos - SP 324, entre os Km 77,400 e Km 78,700, com 1,300 Km de extensão,</t>
  </si>
  <si>
    <t>Contratação das obras e serviços de implantação de dispositivo e melhorias na rodovia Miguel Melhado Campos - SP 324, entre os Km 77,400 e Km 78,700, com 1,300 Km de extensão, no município de Vinhedo.</t>
  </si>
  <si>
    <t>Vinhedo</t>
  </si>
  <si>
    <t>SP 461 - Lote 01 - Obras e serviços  de melhorias, recuperação e pavimentação da pista e dos acostamentos - Extensão: 15,980</t>
  </si>
  <si>
    <t>Contratação das obras e serviços de melhorias, recuperação e pavimentação da pista e dos acostamentos do km 128,000m ao 143,980m no município de Votuporanga/Álvares Florence/Cardoso</t>
  </si>
  <si>
    <t>Votuporanga;Álvares Florence;Cardoso</t>
  </si>
  <si>
    <t>SP 461 - Lote 02 - Obras e serviços  de melhorias, recuperação e pavimentação da pista e dos acostamentos - Extensão: 21,340</t>
  </si>
  <si>
    <t>Contratação das obras e serviços de melhorias, recuperação e pavimentação da pista e dos acostamentos do km 143,980m ao 165,320m no município de Votuporanga/Álvares Florence/Cardoso</t>
  </si>
  <si>
    <t>Estradas de ITU (05 Rotas) - Execução das obras e serviços de Pavimentação dos acessos das Estradas Municipais ITU.</t>
  </si>
  <si>
    <t>Execução das obras e serviços de Pavimentação dos acessos das Estradas Municipais ITU-100, ITU-367, ITU-467, ITU-400 e ITU-500. Rotas: 1 - km 0,000 ao km 3,060 e km 0,000 ao km 1,735; 2 - km 0,000 ao km 5,765; 3 - km 0,000 ao km 2,569; 4 - km 0,000 ao km 0,620 e km 0,000 ao km 1,735; 5 - km 0,000 ao km 1,860, no município de Itu</t>
  </si>
  <si>
    <t>Estradas de Acesso das Estradas Municipais Itu</t>
  </si>
  <si>
    <t>SP 305 - Contratação de obras e serviços da duplicação da rodovia, denominada José Pizarro com 4,90 km de extensão,</t>
  </si>
  <si>
    <t>Contratação de obras e serviços da duplicação da Rodovia SP 305, denominada José Pizarro, do km 14,50 ao km 19,40, com 4,90 km de extensão, no município de Monte Alto, remanescentes do contrato nº 21.919-8, decorrente do Edital de Concorrência nº 311/2021</t>
  </si>
  <si>
    <t>SP 123 - Contratação das obras de recuperação do pavimento e melhorias da SP 123, do km 25,500m ao km 46,000m - Lote 02</t>
  </si>
  <si>
    <t xml:space="preserve">Contratação das obras de recuperação do pavimento e melhorias da SP 123, do km 25,500m ao km 46,000m  </t>
  </si>
  <si>
    <t>Pindamonhangaba;Santo Antônio do Pinhal; Campos do Jordão</t>
  </si>
  <si>
    <t>Licitação em Andamento</t>
  </si>
  <si>
    <t>SP 425 - Recuperação das pistas, dos acostamentos e faixas adicionais e melhorias da SP 425.</t>
  </si>
  <si>
    <t xml:space="preserve">Recuperação das pistas, dos acostamentos e faixas adicionais e melhorias da SP 425, trecho do km 283,60 ao km 327,80, com a duplicação no perímetro urbano de Penápolis, entre o km 285,20 e o km 286,90, trecho entre os municípios de Penápolis e Santópolis do Aguapeí  </t>
  </si>
  <si>
    <t>Penápolis; Santópolis do Aguapeí</t>
  </si>
  <si>
    <t>SP 425 - Recuperação das pistas, dos acostamentos e faixas adicionais e melhorias da SP 425, nos municípios de Clementina e Santópolis do Aguapeí.</t>
  </si>
  <si>
    <t xml:space="preserve">Recuperação das pistas, dos acostamentos e faixas adicionais e melhorias da SP 425, trecho do km 327,80 ao km 348,03, municípios de Clementina e Santópolis do Aguapeí  </t>
  </si>
  <si>
    <t>Clementina; Santópolis do Aguapeí</t>
  </si>
  <si>
    <t>SP 425 - Recuperação das pistas, dos acostamentos e melhorias da SP 425, no município de Iacri, Rinópolis e Parapuã.</t>
  </si>
  <si>
    <t xml:space="preserve">Recuperação das pistas, dos acostamentos e melhorias da SP 425, trecho do km 348,03 ao km 374,35, municípios de Iacri, Rinópolis e Parapuã  </t>
  </si>
  <si>
    <t>Iacri; Parapuã; Rinópolis</t>
  </si>
  <si>
    <t>SP 463 - Duplicação, melhorias e recuperação da pista e dos acostamentos no municípios de Araçatuba e Santo Antônio do Aracangua</t>
  </si>
  <si>
    <t xml:space="preserve">Duplicação e melhorias, trechos do km 51,30 ao km 57,08 e do km 59,08 ao km 60,90, e recuperação da pista e dos acostamentos e melhorias entre o km 57,80 e o km 59,08, municípios de Araçatuba e Santo Antônio do Araranguá  </t>
  </si>
  <si>
    <t>Araçatuba; Santo Antônio do Aracanguá</t>
  </si>
  <si>
    <t>SP 463</t>
  </si>
  <si>
    <t>57,08;60,90</t>
  </si>
  <si>
    <t>SP 563 - Recuperação das pistas e dos acostamentos e melhorias da SP 563, no município de Tupi Paulista e Monte Castelo.</t>
  </si>
  <si>
    <t xml:space="preserve">Recuperação das pistas e dos acostamentos e melhorias da SP 563, trecho do km 135,42 ao km 160,71, municípios de Tupi Paulista e Monte Castelo  </t>
  </si>
  <si>
    <t>Monte Castelo; Tupi Paulista</t>
  </si>
  <si>
    <t>SP 563 - Recuperação das pistas e dos acostamentos e melhorias da SP 563, no município de Nova Independência.</t>
  </si>
  <si>
    <t xml:space="preserve">Recuperação das pistas e dos acostamentos e melhorias da SP 563, trecho do km 160,71 ao km 179,79, município de Nova Independência  </t>
  </si>
  <si>
    <t>Nova Independência</t>
  </si>
  <si>
    <t>SP 563 - Recuperação das pistas e dos acostamentos e melhorias da SP 563, no município de Andradina.</t>
  </si>
  <si>
    <t xml:space="preserve">Recuperação das pistas e dos acostamentos e melhorias da SP 563, trecho do km 179,79 ao km 196,27, e duplicação da pista no trecho entre o km 196,27 e o km 200,66, no município de Andradina  </t>
  </si>
  <si>
    <t>SP 222 - Contratação das obras de recuperação do pavimento e melhorias da SP 222, no município de Miracatu e Jacupiranga</t>
  </si>
  <si>
    <t xml:space="preserve">Contratação das obras de recuperação do pavimento e melhorias da SP 222, do km 0,200 ao km 115,830  </t>
  </si>
  <si>
    <t>Jacupiranga; Miracatu</t>
  </si>
  <si>
    <t>SP 097 - Duplicação e melhorias da SP 097, no município de Sorocaba e Porto Feliz.</t>
  </si>
  <si>
    <t xml:space="preserve">Duplicação e melhorias da SP 097 entre o km  0,000 e o km 12,850 (Sorocaba / SP 280), municípios de Sorocaba e Porto Feliz  </t>
  </si>
  <si>
    <t>Porto Feliz; Sorocaba</t>
  </si>
  <si>
    <t>SP 097</t>
  </si>
  <si>
    <t xml:space="preserve">SP 097 - Duplicação e melhorias da SP 097, no município de Porto Feliz </t>
  </si>
  <si>
    <t xml:space="preserve">Duplicação e melhorias da SP 097 entre o km 12,850 e o km 23,100 (SP 280/Porto Feliz), no município de Porto Feliz  </t>
  </si>
  <si>
    <t>Porto Feliz</t>
  </si>
  <si>
    <t>SP 147 - Recuperação e melhorias da SP 147, no município de Piracicaba e Anhembi.</t>
  </si>
  <si>
    <t xml:space="preserve">Recuperação e melhorias da SP 147  entre o km 152,000 e o km 210,500, com duplicação entre o km 152,00 e o km 155,50, municípios de Piracicaba e Anhembi  </t>
  </si>
  <si>
    <t>SP 261 - Pavimentação da pista e dos acostamentos e melhorias da SP 261, no município de Águas santa bárbara e Iaras.</t>
  </si>
  <si>
    <t xml:space="preserve">Pavimentação da pista e dos acostamentos e melhorias da SP 261, do km 58,00 ao km 78,77, municípios de  Águas de Santa Bárbara - Iaras  </t>
  </si>
  <si>
    <t>Águas de Santa Bárbara; Iaras</t>
  </si>
  <si>
    <t>SP 031 - Duplicação e melhorias da SP 031, nos municípios de São Bernardo do Campo, Santo André, Ribeirão Pires e Suzano.</t>
  </si>
  <si>
    <t xml:space="preserve">Duplicação e melhorias da SP 031 entre o km 33,100 e o km 69,300, municípios de São Bernardo do Campo, Santo André, Ribeirão Pires e Suzano  </t>
  </si>
  <si>
    <t>Ribeirão Pires; Santo André; São Bernardo do Campo; Suzano</t>
  </si>
  <si>
    <t>SP 165 - Pavimentação e melhorias com extensão de 41,080km nos municípios de Iporanga e Apiaí.</t>
  </si>
  <si>
    <t xml:space="preserve">Pavimentação e melhorias da SP 165 entre o km 143,500 e o km 184,580, municípios de Iporanga e Apiaí  </t>
  </si>
  <si>
    <t>Apiaí; Iporanga</t>
  </si>
  <si>
    <t>SP 129 - Duplicação e melhorias com extensão de 29,850km nos município de Porto Feliz, Boituva e Tatuí.</t>
  </si>
  <si>
    <t xml:space="preserve">Duplicação e melhorias da SP 129 entre o km 0,000 e o km 29,850, municípios de Porto Feliz, Boituva e Tatuí     </t>
  </si>
  <si>
    <t>Boituva; Porto Feliz; Tatuí</t>
  </si>
  <si>
    <t>SP 249 - Restauração e melhorias com extensão de 20,360 no município de Ribeirão Branco</t>
  </si>
  <si>
    <t xml:space="preserve">Restauração e melhorias da SP 249 entre o km 24,820 e o km 45,180, município de Ribeirão Branco  </t>
  </si>
  <si>
    <t>SP 249</t>
  </si>
  <si>
    <t>SP 125 - Restauração e melhorias da SP 125, no município de São Luis do Paraitinga e Ubatuba</t>
  </si>
  <si>
    <t xml:space="preserve">Restauração e melhorias da SP 125 entre o km 78,000 e o km 86,000, municípios de São Luís do Paraitinga e Ubatuba  </t>
  </si>
  <si>
    <t>São Luís do Paraitinga; Ubatuba</t>
  </si>
  <si>
    <t>SP 165 - Implantação de Ciclovia com 11,100km - atendimento das comunidades quilombolas lindeiras no município de Eldorado</t>
  </si>
  <si>
    <t xml:space="preserve">Implatação de Ciclovia na SP 165  atendimento das comunidades quilombolas lindeiras entre os km 104,9 ao  km 116,0.   As comunidades Quilombolas atendidas são, André Lopes, Ivaporunduva, Nhungura, Ostras e Sapatú, todas no munícipio de Eldorado.  </t>
  </si>
  <si>
    <t>Eldorado</t>
  </si>
  <si>
    <t>Municipais - Fase 02 - Lote 033 - Estrada SAA-160 - Obras e serviços de Recuperação Funcional - Extensão: 3,50 km</t>
  </si>
  <si>
    <t>Execução de obras e serviços de recuperação funcional da SAA-160, trecho contemplando o Município de Santo Antônio Da Alegria com extensão total de 3,5 km.</t>
  </si>
  <si>
    <t>Santo Antônio da Alegria</t>
  </si>
  <si>
    <t>Estrada SAA-160</t>
  </si>
  <si>
    <t>Municipais - Fase 05 - Lote 039 - AHM-451/Estrada Rosa Celeste Bega - Obras e serviços de Pavimentação - Extensão: 1,54 km</t>
  </si>
  <si>
    <t>Execução de obras e serviços de Pavimentação da AHM-451/Estrada Rosa Celeste Bega, trecho contemplando o Município de Anhumas com extensão total de 1,54 km.</t>
  </si>
  <si>
    <t>Anhumas</t>
  </si>
  <si>
    <t>Estrada AHM-451/Estrada Rosa Celeste Bega</t>
  </si>
  <si>
    <t>Conservação Especial - Bloco 01 - Lote 18 - SP 068, do km 255,000 ao km 268,600, com extensão de 13,600 km</t>
  </si>
  <si>
    <t xml:space="preserve">Contratação das obras e serviços de conservação especial e reabilitação de sinalização horizontal de Rodovias Estaduais do DER/SP, pertencente ao Programa Estradas Asfaltadas, dividido em 45 Lotes - Bloco 01. SP 068, do km 255,000 ao km 268,600, com extensão de 13,600 km, no município de são josé do barreiro. Lote 18.  </t>
  </si>
  <si>
    <t>Areias; São José do Barreiro</t>
  </si>
  <si>
    <t>SP 068</t>
  </si>
  <si>
    <t>Municipais - Fase 05 - Lote 045 -  Estrada Vicinal - Obras e serviços de Pavimentação - Extensão: 2,28 km</t>
  </si>
  <si>
    <t>Execução de obras e serviços de Pavimentação da IPN-020, trecho contemplando o Município de Ipeúna com extensão total de 2,277 km.</t>
  </si>
  <si>
    <t>Ipeúna</t>
  </si>
  <si>
    <t>Municipais - Fase 05 - Lote 011 - Estrada QRO-155 - Obras e serviços de Pavimentação - Extensão: 4,20 km</t>
  </si>
  <si>
    <t xml:space="preserve">Execução de obras e serviços de Pavimentação da QRO-155, trecho contemplando o Município de Queiroz com extensão total de 4,2 km.  </t>
  </si>
  <si>
    <t>Estrada QRO-155</t>
  </si>
  <si>
    <t>Conservação Especial - Bloco 01 - Lote 22 - SP 055, do km 112,550 ao km 120,000, com extensão de 7,450 km</t>
  </si>
  <si>
    <t xml:space="preserve">Contratação das obras e serviços de conservação especial e reabilitação de sinalização horizontal de Rodovias Estaduais do DER/SP, pertencente ao Programa Estradas Asfaltadas, dividido em 45 Lotes - Bloco 01. SP 055, do km 112,550 ao km 120,000, com extensão de 7,450 km, no município de São Sebastião. Lote 22.  </t>
  </si>
  <si>
    <t>Caraguatatuba; São Sebastião</t>
  </si>
  <si>
    <t>Conservação Especial - Bloco 01 - Lote 38 - SPA 126/563-acesso ao município de dracena, com extensão de 10,780 km</t>
  </si>
  <si>
    <t xml:space="preserve">Contratação das obras e serviços de conservação especial e reabilitação de sinalização horizontal de Rodovias Estaduais do DER/SP, pertencente ao Programa Estradas Asfaltadas, dividido em 45 Lotes - Bloco 01. SPA 126/563-acesso ao município de dracena, com extensão de 10,780 km. Lote 38.  </t>
  </si>
  <si>
    <t>Dracena</t>
  </si>
  <si>
    <t>SPA 126/563</t>
  </si>
  <si>
    <t>Conservação Especial - Bloco 01 - Lote 42 - SP 563, do km 112,850 ao km 160,710, com ext.,47,86km, nos municípios de dracena,tupi paulista,monte castelo e junqueirópolis</t>
  </si>
  <si>
    <t xml:space="preserve">Contratação das obras e serviços de conservação especial e reabilitação de sinalização horizontal de Rodovias Estaduais do DER/SP, pertencente ao Programa Estradas Asfaltadas, dividido em 45 Lotes - Bloco 01. SP 563, do km 112,850 ao km 160,710, com ext.,47,86km, nos municípios de dracena,tupi paulista,monte castelo e junqueirópolis. Lote 42.  </t>
  </si>
  <si>
    <t>Dracena; Monte Castelo; Tupi Paulista; Junqueirópolis</t>
  </si>
  <si>
    <t>Conservação Especial - Bloco 01 - Lote 45 - SP 373 e SPA 140/373, do km 140,420 ao km 152,700, com extensão de 12,280 km</t>
  </si>
  <si>
    <t>SP 373, do km 140,420 ao km 152,700, com ext.de 12,280 km,municípios de colina e jaborandi e naspa 140/373 - acesso ao municípios de jaborandi, com extensão de 0,480 km</t>
  </si>
  <si>
    <t>Colina; Jaborandi</t>
  </si>
  <si>
    <t>SP 373;SPA 140/373</t>
  </si>
  <si>
    <t>140,42;0,00</t>
  </si>
  <si>
    <t>152,7;0,48</t>
  </si>
  <si>
    <t>Conservação Especial - Bloco 02 - Lote 17 - SP 062, do km 133,780 ao km 137,600, com extensão de 3,820 km, no município de taubaté</t>
  </si>
  <si>
    <t xml:space="preserve">Contratação das obras e serviços de conservação especial e reabilitação de sinalização horizontal de Rodovias Estaduais do DER/SP, pertencente ao Programa Estradas Asfaltadas, dividido em 44 lotes - Bloco 02. SP 062, do km 133,780 ao km 137,600, com extensão de 3,820 km, no município de taubaté. Lote 17.  </t>
  </si>
  <si>
    <t>Conservação Especial - Bloco 02 - Lote 25 - SP 148, do km 29,422 ao km 34,000, com extensão de 4,578 km, no município de são bernardo do campo. incluindo 1 dispositivo</t>
  </si>
  <si>
    <t xml:space="preserve">Contratação das obras e serviços de conservação especial e reabilitação de sinalização horizontal de Rodovias Estaduais do DER/SP, pertencente ao Programa Estradas Asfaltadas, dividido em 44 lotes - Bloco 02. SP 148, do km 29,422 ao km 34,000, com extensão de 4,578 km, no município de são bernardo do campo. incluindo 1 dispositivo. Lote 25.  </t>
  </si>
  <si>
    <t>São Bernardo do Campo</t>
  </si>
  <si>
    <t>Municipais - Fase 05 - Lote 044 - Estrada Vicinal LIM-346  - Obras e serviços de Recuperação Funcional - Extensão: 0,9 km</t>
  </si>
  <si>
    <t xml:space="preserve">Execução de obras e serviços de pavimentação da LIM-346, trecho contemplando o Município de Limeira com extensão total de 0,9 km.  </t>
  </si>
  <si>
    <t>Limeira</t>
  </si>
  <si>
    <t xml:space="preserve">Estrada Vicinal LIM-346 </t>
  </si>
  <si>
    <t>Conservação Especial - Bloco 02 - Lote 27 - SPA 052/031 - acesso aos municípios de ribeirão pires e mauá, com extensão de 14,000 km. incluindo 4 dispositivo. Lote 27.</t>
  </si>
  <si>
    <t xml:space="preserve">Contratação das obras e serviços de conservação especial e reabilitação de sinalização horizontal de Rodovias Estaduais do DER/SP, pertencente ao Programa Estradas Asfaltadas, dividido em 44 lotes - Bloco 02. SPA 052/031 - acesso aos municípios de ribeirão pires e mauá, com extensão de 14,000 km. incluindo 4 dispositivo. Lote 27.  </t>
  </si>
  <si>
    <t>Mauá; Ribeirão Pires</t>
  </si>
  <si>
    <t>SPA 052/031</t>
  </si>
  <si>
    <t>Conservação Especial - Bloco 02 - Lote 37 - SP 457, do km 57,000 ao km 87,300, com extensão de 30,300 km, no município de rancharia</t>
  </si>
  <si>
    <t xml:space="preserve">Contratação das obras e serviços de conservação especial e reabilitação de sinalização horizontal de Rodovias Estaduais do DER/SP, pertencente ao Programa Estradas Asfaltadas, dividido em 44 lotes - Bloco 02. SP 457, do km 57,000 ao km 87,300, com extensão de 30,300 km, no município de rancharia. Lote 37.  </t>
  </si>
  <si>
    <t>SP 457</t>
  </si>
  <si>
    <t>Conservação Especial - Bloco 03 - Lote 03 - SP 107, do km 0,000 ao km 45,490, com extensão de 45,490, nos municípios de Amparo, Santo Antônio de Posse, Holambra e Artur Nogueira</t>
  </si>
  <si>
    <t xml:space="preserve">Contratação das obras e serviços de conservação especial e reabilitação de sinalização horizontal de Rodovias Estaduais do DER/SP, pertencente ao Programa Estradas Asfaltadas, dividido em 48 lotes - Bloco 03. SP 107, do km 0,000 ao km 45,490, com extensão de 45,490, nos municípios de Amparo, Santo Antônio de Posse, Holambra e Artur Nogueira. Lote 03.  </t>
  </si>
  <si>
    <t>Amparo; Artur Nogueira; Holambra; Jaguariúna; Santo Antônio de Posse</t>
  </si>
  <si>
    <t>SP 107</t>
  </si>
  <si>
    <t>Municipais - Fase 06 - Lote 022 - Estrada ITI-010/BRI-030/BRI-126/BRI-278- Obras e serviços de Recuperação Funcional - Extensão: 14,73 km</t>
  </si>
  <si>
    <t xml:space="preserve">Execução de obras e serviços de recuperação funcional da ITI-010/BRI-030/BRI-126/BRI-278, trecho contemplando os Municípios de Itapui/Bariri com extensão total de 14,73 km.  </t>
  </si>
  <si>
    <t>Bariri; Itapuí</t>
  </si>
  <si>
    <t>Estrada ITI-010/BRI-030/BRI-126/BRI-278- Obras e serviços de Recuperação Funcional</t>
  </si>
  <si>
    <t>Conservação Especial - Bloco 03 - Lote 14 - SP 319, do km 0,300 ao km 9,800, com extensão de 9,500 km, no mun. de taquaritinga.inclusive 3 dispositivos.</t>
  </si>
  <si>
    <t xml:space="preserve">Contratação das obras e serviços de conservação especial e reabilitação de sinalização horizontal de Rodovias Estaduais do DER/SP, pertencente ao Programa Estradas Asfaltadas, dividido em 48 lotes - Bloco 03.Contratação das obras e serviços de conservação especial e reabilitação da sin. horiz.da Rodoviasp 319, do km 0,300 ao km 9,800, com extensão de 9,500 km, no mun. de taquaritinga.inclusive 3 dispositivos. Lote 14.  </t>
  </si>
  <si>
    <t>Taquaritinga</t>
  </si>
  <si>
    <t>SP 319</t>
  </si>
  <si>
    <t>Conservação Especial - Bloco 03 - Lote 24 - SP 328, do km237,200 ao km245,900 c/extensão de 8,700km, nomunicípios de santa rita do passa quatro e porto ferreira.inlc.1 dispositivo</t>
  </si>
  <si>
    <t xml:space="preserve">Contratação das obras e serviços de conservação especial e reabilitação de sinalização horizontal de Rodovias Estaduais do DER/SP, pertencente ao Programa Estradas Asfaltadas, dividido em 48 lotes - Bloco 03.sp328, do km237,200 ao km245,900 c/extensão de 8,700km, nomunicípios de santa rita do passa quatro e porto ferreira.inlc.1 dispositivo. Lote 24.  </t>
  </si>
  <si>
    <t>Porto Ferreira; Santa Rita do Passa Quatro</t>
  </si>
  <si>
    <t>Municipais - Fase 06 - Lote 072 - Estrada da Marilândia - Obras e serviços de Recuperação Funcional - Extensão: 2,90 km</t>
  </si>
  <si>
    <t xml:space="preserve">Execução de obras e serviços de recuperação funcional da Estrada da Marilândia, trecho contemplando o Município de Santa Isabel com extensão total de 2,9 km.  </t>
  </si>
  <si>
    <t>Estrada da Marilândia</t>
  </si>
  <si>
    <t xml:space="preserve">SP 595 -  Obras e Serviços de Recuperação de obra de arte sobre o Ribeirão Ponte Pensa  - Extensão de 0,430 no município de Três Fronteiras. </t>
  </si>
  <si>
    <t>Contratações das Obras e Serviços de Recuperação de obra de arte sobre o Ribeirão Ponte Pensa, Rodovia Ettore Bottura, do km 100,570m ao km 101,000m, município de Três Fronteiras.</t>
  </si>
  <si>
    <t>SP 595</t>
  </si>
  <si>
    <t>SP 062 - Contratação de Obras de Recuperação do alargamento de PTC no km 161,800m no município de Pindamonhangaba (Pontual)</t>
  </si>
  <si>
    <t xml:space="preserve">Contratação de Obras de Recuperação do alargamento de PTC no km 161,800m da SP 062 no município de Pindamonhangaba.  </t>
  </si>
  <si>
    <t>SP 457 - Contratação de Obras e Serviços de Implantação de dispositivo de acesso e retorno com extensão de 1,70 km  no município de Rancharia</t>
  </si>
  <si>
    <t xml:space="preserve">Contratação de Obras e Serviços para implantação de dispositivo de acesso e retorno, tipo rotatória fechada alongada e vias marginais, entre o km 58,500m ao km 60,200m na SP 457 da Rodovia Brigadeiro Eduardo Gomes com extensão de 1,700 km no  município de Rancharia.  </t>
  </si>
  <si>
    <t xml:space="preserve">SP 061 - Contratação das Obras e Serviços de Manutenção na Ponte sobre o Rio do Peixe no município de Guarujá (Pontual) </t>
  </si>
  <si>
    <t>Contratação das Obras e Serviços de Manutenção na Ponte sobre o Rio do Peixe na SP 061 - Bairro do Perequê  no município de Guarujá (Pontual).</t>
  </si>
  <si>
    <t>SP 061</t>
  </si>
  <si>
    <t>Conservação Especial - Bloco 03 - Lote 26 - SP 463, do km 148,800 ao km 192,000 c/extensão de 4,200kmnos municípios de jales e ouroeste. Incluisive 6 dispositivos</t>
  </si>
  <si>
    <t xml:space="preserve">Contratação das obras e serviços de conservação especial e reabilitação de sinalização horizontal de Rodovias Estaduais do DER/SP, pertencente ao Programa Estradas Asfaltadas, dividido em 48 lotes - Bloco 03. SP 463, do km 148,800 ao km 192,000 c/extensão de 4,200kmnos municípios de jales e ouroeste. Incluisive 6 dispositivos. Lote 26.  </t>
  </si>
  <si>
    <t>Jales; Ouroeste; Populina; Turmalina; Vitória Brasil</t>
  </si>
  <si>
    <t>Municipais - Fase 06 - Lote 080 - Estradas RNP-070/338/175/321 - Obras e serviços de Recuperação Funcional - Extensão: 9,40 km</t>
  </si>
  <si>
    <t xml:space="preserve">Execução de obras e serviços de recuperação funcional da RNP-070/338/175/321, trecho contemplando o Município de Rinópolis com extensão total de 9,4 km.  </t>
  </si>
  <si>
    <t>Rinópolis</t>
  </si>
  <si>
    <t>Estradas RNP-070/338/175/321</t>
  </si>
  <si>
    <t>Conservação Especial - Bloco 03 - Lote 30 - SP 312, do km 34,000 ao km 40,500, c/extensão de km 6.500, no município de santana de parnaíba.inclusive 8 dispositivos. Lote 30.</t>
  </si>
  <si>
    <t xml:space="preserve">Contratação das obras e serviços de conservação especial e reabilitação de sinalização horizontal de Rodovias Estaduais do DER/SP, pertencente ao Programa Estradas Asfaltadas, dividido em 48 lotes - Bloco 03. SP 312, do km 34,000 ao km 40,500, c/extensão de km 6.500, no município de santana de parnaíba.inclusive 8 dispositivos. Lote 30.  </t>
  </si>
  <si>
    <t>Barueri; Santana de Parnaíba</t>
  </si>
  <si>
    <t>SP 425 - Contratação de Obras e Serviços de  Recuperação da Ponte sobre o Rio Pardo no km 80,400m nos município de Barretos/Guaíra (Pontual)</t>
  </si>
  <si>
    <t>SP 332 - Contratação dos Serviços de Implantação de dispositivo em desnível de acesso e retorno na SP 332 no km 271,650m do município de Tambaú (Pontual)</t>
  </si>
  <si>
    <t xml:space="preserve">Contratação dos Serviços de Implantação de dispositivo em desnível de acesso e retorno na SP 332 no km 271,650m do município de Tambaú (Pontual)  </t>
  </si>
  <si>
    <t>Tambaú</t>
  </si>
  <si>
    <t>Conservação Especial - Bloco 03 - Lote 37 - SP 613, do km 0,000 ao km 30,080 c/extensão de km 30,080no município de teodoro sampaio.</t>
  </si>
  <si>
    <t xml:space="preserve">Contratação das obras e serviços de conservação especial e reabilitação de sinalização horizontal de Rodovias Estaduais do DER/SP, pertencente ao Programa Estradas Asfaltadas, dividido em 48 lotes - Bloco 03. SP 613, do km 0,000 ao km 30,080 c/extensão de km 30,080no município de teodoro sampaio. Lote 37.  </t>
  </si>
  <si>
    <t>Euclides da Cunha Paulista; Teodoro Sampaio</t>
  </si>
  <si>
    <t>SP 613</t>
  </si>
  <si>
    <t>SPI 328/326 - Contratação de Serviços de Adequação de Projeto de dispositivo de acesso para rotatória fechada  no km 8,000m no município de Guariba (Pontual)</t>
  </si>
  <si>
    <t>Conservação Especial Emergencial - Bloco 06 - Lote 01 - SP 249 - Obras e serviços emergenciais de conservação especial e reabilitação da sinalização horizontado - extensão de 24,820km nos municípios de Apiaí e Ribeirão Branco.</t>
  </si>
  <si>
    <t>Serviços de Conservação Especial e reabilitação da sinalização horizontal da rodovia SP 249 do km 0,000m ao km 24,820m com extensão de 24,820 km nos municípios de Apiaí e Ribeirão Branco.</t>
  </si>
  <si>
    <t>Apiaí; Ribeirão Branco</t>
  </si>
  <si>
    <t>Municipais - Fase 07 - Lote 041 - Estrada LTC-010 - Obras e serviços de Pavimentação - Extensão: 4,30 km</t>
  </si>
  <si>
    <t xml:space="preserve">Execução de obras e serviços de recuperação funcional da LTC-010, trecho contemplando o Município de Lutécia com extensão total de 4,3 km.  </t>
  </si>
  <si>
    <t>Lutécia</t>
  </si>
  <si>
    <t>Estrada LTC-010</t>
  </si>
  <si>
    <t>SP 056 - Serviços de Conservação Especial e reabilitação da sinalização horizontal  com extensão de 3,850km no município de Itaquaquecetuba.</t>
  </si>
  <si>
    <t>Serviços de Conservação Especial e reabilitação da sinalização horizontal da rodovia SP 056, do km 32,350 ao km 36,200 com extensão de 3,850 km, no município de Itaquaquecetuba.</t>
  </si>
  <si>
    <t>Itaquaquecetuba</t>
  </si>
  <si>
    <t>SP 345 - Contratação dos serviços de recuperação da ponte sobre o Ribeirão Salgado no km 063,300m nos municípios de  São José de Bela Vista (Pontual)</t>
  </si>
  <si>
    <t>SP 345 - Contratação dos serviços de recuperação da ponte sobre o Ribeirão Salgado no km 063,300m no município de São José de Bela Vista (Pontual)</t>
  </si>
  <si>
    <t>São José de Bela Vista</t>
  </si>
  <si>
    <t>SP 345</t>
  </si>
  <si>
    <t>Conservação Especial - Bloco 07 - Lote 01 - SP 063 - Obras e serviços de conservação especial e reabilitação horizontal - Extensão: 4,5 no município Itatiba</t>
  </si>
  <si>
    <t xml:space="preserve">Serviços de Conservação Especial e reabilitação da sinalização horizontal da SP 063, do km 18,600 ao km 23,100, com extensão de 4,500 km, no município de Itatiba  </t>
  </si>
  <si>
    <t>SP 063</t>
  </si>
  <si>
    <t>Conservação Especial - Bloco 07 - Lote 02 - SP 063 - Obras e serviços de conservação especial e reabilitação horizontal - Extensão: 24,25 nos municípios Bragança Paulista / Piracaia</t>
  </si>
  <si>
    <t>Serviços de Conservação Especial e reabilitação da sinalização horizontal da SP 063, do km 61,450 ao km 85,700, com extensão de 24,250 km, nos municípios de Bragança Paulista e Piracaia.</t>
  </si>
  <si>
    <t>Bragança Paulista; Piracaia</t>
  </si>
  <si>
    <t>Conservação Especial - Bloco 07 - Lote 03 - SP 095 - Obras e serviços de conservação especial e reabilitação horizontal - Extensão:34,3 nos municípios Bragança Paulista s/Tuiti /Monte Alegre do Sul/Amparo</t>
  </si>
  <si>
    <t xml:space="preserve">Serviços de Conservação Especial e reabilitação da sinalização horizontal da SP 095, do km 0,000 ao km 34,300, com extensão de 34,300 km, nos municípios de Bragança Paulista, Tuiuti, Monte Alegre do Sul e Amparo.  </t>
  </si>
  <si>
    <t>Amparo; Bragança Paulista; Monte Alegre do Sul; Tuiuti</t>
  </si>
  <si>
    <t>Municipais - Fase 07 - Lote 087 - Estradas LEM-020 - Obras e serviços de Recuperação Funcional - Extensão: 18,20 km</t>
  </si>
  <si>
    <t xml:space="preserve">Execução de obras e serviços de recuperação funcional da LEM-020, trecho contemplando o Município de Leme com extensão total de 18,2 km.  </t>
  </si>
  <si>
    <t>Leme</t>
  </si>
  <si>
    <t>Estradas LEM-020</t>
  </si>
  <si>
    <t>Conservação Especial - Bloco 07 - Lote 04 - SP 095 - Obras e serviços de conservação especial e reabilitação horizontal - Extensão: 21,000km nos municípios Amparo / Pedreira / Jaguariúna</t>
  </si>
  <si>
    <t xml:space="preserve">Serviços de Conservação Especial e reabilitação da sinalização horizontal da 095, do km 42,700 ao km 74,400, com extensão de 21,000 km, nos municípios de Amparo, Pedreira e Jaguariúna.  </t>
  </si>
  <si>
    <t>Amparo; Jaguariúna; Pedreira</t>
  </si>
  <si>
    <t>Conservação Especial - Bloco 07 - Lote 05 - SP 360 - Obras e serviços de conservação especial e reabilitação horizontal - Extensão: 36,6km no município Itatiba / Morungaba / Amparo</t>
  </si>
  <si>
    <t xml:space="preserve">Serviços de Conservação Especial e reabilitação da sinalização horizontal da SP 360, do km 81,800 ao km 123,000, com extensão de 36,600 km, nos municípios de Itatiba, Morungaba e Amparo.  </t>
  </si>
  <si>
    <t>Amparo; Itatiba; Morungaba</t>
  </si>
  <si>
    <t>Conservação Especial - Bloco 07 - Lote 06 - SP 360 - Obras e serviços de conservação especial e reabilitação horizontal-Extensão:36,2km nos municípios Amparo / Serra Negra / Lindóia / Águas de Lindóia</t>
  </si>
  <si>
    <t xml:space="preserve">Serviços de Conservação Especial e reabilitação da sinalização horizontal da SP 360, do km 134,500 ao km 178,500, com extensão de 36,200 km, nos municípios de Amparo, Serra Negra, Lindóia e Águas de Lindóia.  </t>
  </si>
  <si>
    <t>Águas de Lindóia; Amparo; Lindóia; Serra Negra</t>
  </si>
  <si>
    <t>Conservação Especial - Bloco 07 - Lote 07 - SP 139 - Obras e serviços de conservação especial e reabilitação horizontal - Extensão: 18,15km no município São Miguel Arcanjo</t>
  </si>
  <si>
    <t xml:space="preserve">Serviços de Conservação Especial e reabilitação da sinalização horizontal da SP 139, do km 103,300 ao km 121,450, com extensão de 18,150 km, no município de São Miguel Arcanjo.  </t>
  </si>
  <si>
    <t>São Miguel Arcanjo</t>
  </si>
  <si>
    <t>SP 139</t>
  </si>
  <si>
    <t>Conservação Especial - Bloco 07 - Lote 08 - SP 141 e SP 073- Obras e serviços de conservação especial e reabilitação horizontal - Extensão: 30,50km no município Capela do Alto / Tatuí</t>
  </si>
  <si>
    <t xml:space="preserve">Serviços de conservação especial e reabilitação da sinalização horizontal da SP 141, do km 0,000 ao 30,5, com extensão de 30,5 km, nos municípios de Capela do Alto e Tatuí.  </t>
  </si>
  <si>
    <t>Capela do Alto; Tatuí</t>
  </si>
  <si>
    <t>SP 141; SP 073</t>
  </si>
  <si>
    <t>0,000; 38,400</t>
  </si>
  <si>
    <t>27,700;41,200</t>
  </si>
  <si>
    <t xml:space="preserve">Conservação Especial - Bloco 07 - Lote 09 - SP 141 e SP 157 - Obras e serviços de conservação especial e reabilitação horizontal - Extensão: 67,53km nos municípios Cesário Lange / Porangaba / Itapetininga / Guareí </t>
  </si>
  <si>
    <t xml:space="preserve">Serviços de Conservação Especial e reabilitação da sinalização horizontal da SP 141 do km 49,600 ao km 67,800 e SP 157 do km 7,000 ao km 56,330 com extensão total  de 67,530km, nos municípios de Cesário Lange, Porangaba, Itapetininga, Guareí.   </t>
  </si>
  <si>
    <t>Cesário Lange; Guareí; Itapetininga; Porangaba</t>
  </si>
  <si>
    <t>SP 141;SP 157</t>
  </si>
  <si>
    <t>49,600;7,000</t>
  </si>
  <si>
    <t>67,800;56,330</t>
  </si>
  <si>
    <t>Municipais - Fase 08 - Lote 026 -Estrada Avelino Alves dos Santos - Obras e serviços de Recuperação Funcional - Extensão: 3,55 km</t>
  </si>
  <si>
    <t xml:space="preserve">Execução de obras e serviços de recuperação funcional da Estrada Avelino Alves dos Santos, trecho contemplando o Município de Caraguatatuba com extensão total de 3,55 km.  </t>
  </si>
  <si>
    <t>Estrada Avelino Alves dos Santos</t>
  </si>
  <si>
    <t>Conservação Especial - Bloco 07 - Lote 10 - SP 249 - Obras e serviços de conservação especial e reabilitação horizontal - Extensão: 7,5km no município Ribeirão Branco</t>
  </si>
  <si>
    <t>Serviços de Conservação Especial e reabilitação da sinalização horizontal da SP 249, do km 36,000 ao km 43,500, com extensão de 7,500 km, no município de Ribeirão Branco.</t>
  </si>
  <si>
    <t>Conservação Especial - Bloco 07 - Lote 11 - SP 249 - Obras e serviços de conservação especial e reabilitação horizontal - Extensão: 27,81km nos municípios Itapeva / Itaberá</t>
  </si>
  <si>
    <t>Serviços de Conservação Especial e reabilitação da sinalização horizontal da SP 249, do km 83,190 ao km 111,000, com extensão de 27,810 km, nos municípios de Itapeva e Itaberá.</t>
  </si>
  <si>
    <t>Itaberá; Itapeva</t>
  </si>
  <si>
    <t xml:space="preserve">Conservação Especial - Bloco 07 - Lote 12 - SP 249 e SP 275 - Obras e serviços de conservação especial e reabilitação horizontal - Extensão: 42,25km nos municípios Coronel Macedo e Itaberá </t>
  </si>
  <si>
    <t xml:space="preserve">Serviços de Conservação Especial e reabilitação da sinalização horizontal da SP 249 do km 111,000 ao km 144,150 e  SP 275 do km 324,500 ao km 333,600 com extensão total de 42,25km nos municípios Coronel Macedo e Itaberá </t>
  </si>
  <si>
    <t>Coronel Macedo; Itaberá</t>
  </si>
  <si>
    <t>SP 249;SP 275</t>
  </si>
  <si>
    <t>111,000;324,500</t>
  </si>
  <si>
    <t>144,150;333,600</t>
  </si>
  <si>
    <t xml:space="preserve">Conservação Especial - Bloco 07 - Lote 13 - SP 191 e SPA 254/300 - Obras e serviços de conservação especial e reabilitação horizontal - Extensão: 39,14km nos municípios Botucatu e São Manuel </t>
  </si>
  <si>
    <t xml:space="preserve">Serviços de Conservação Especial e reabilitação da sinalização horizontal da SP 191 do km 159,060 ao km 196,100  e SPA do km 0,000 ao km 2,100 com  extensão total de  39,14 no município de  Botucatu e São Manuel </t>
  </si>
  <si>
    <t>Botucatu; São Manuel</t>
  </si>
  <si>
    <t>SP 191;SPA 254/300</t>
  </si>
  <si>
    <t>159,060;0,000</t>
  </si>
  <si>
    <t>196,100;2,100</t>
  </si>
  <si>
    <t>Conservação Especial - Bloco 07 - Lote 14 - SP 261 - SPA 127/261 e SP 144/261 Obras e serviços de conservação especial e reabilitação horizontal - Ext.: 34,77km no município Lençóis Paulista, Macatuba e Pederneiras</t>
  </si>
  <si>
    <t>Serviços de Conservação Especial e reabilitação da sinalização horizontal da SP 261 do km 113,000 ao km 146,550 - SPA 127/261 do km 0,000 ao km 0,120 - SPA 144/261 do km 0,000 ao km 1,100 com  extensão total de  34,77km nos municípios de Lençóis Paulista, Macatuba e Pederneiras</t>
  </si>
  <si>
    <t>Lençóis Paulista; Macatuba; Pederneiras</t>
  </si>
  <si>
    <t>SP 261;SPA 127/261;SP 144/261</t>
  </si>
  <si>
    <t>113,000;0,000;0,000</t>
  </si>
  <si>
    <t>146,550;0,120;1,100</t>
  </si>
  <si>
    <t>Conservação Especial - Bloco 07 - Lote 15 - SP 304 - Obras e serviços de conservação especial e reabilitação horizontal - Extensão: 25,2km no município Jaú/Bariri</t>
  </si>
  <si>
    <t>Serviços de Conservação Especial e reabilitação da sinalização horizontal da SP 304 do km 302,800 ao km 328,000 com extensão de 25,200 km nos municípios de Jaú e Bariri.</t>
  </si>
  <si>
    <t>Bariri; Jaú</t>
  </si>
  <si>
    <t>Conservação Especial - Bloco 07 - Lote 16 - SP 304 e SPA 341/304 - Obras e serviços de conservação especial e reabilitação horizontal - Extensão: 26,19km no município Bariri / Itaju</t>
  </si>
  <si>
    <t>Serviços de Conservação Especial e reabilitação da sinalização horizontal da SP 304 do km 328,000 ao km 352,320 e SPA 341/304 do km 0,130 ao km 2,000 com extensão total de 26,19km nos municípios de Bariri e Itajú</t>
  </si>
  <si>
    <t>Bariri; Itaju</t>
  </si>
  <si>
    <t>SP 304;SPA 341/304</t>
  </si>
  <si>
    <t>328,000;0,130</t>
  </si>
  <si>
    <t>352,320;2,000</t>
  </si>
  <si>
    <t>Conservação Especial - Bloco 07 - Lote 17 - SP 321 - Obras e serviços de conservação especial e reabilitação horizontal - Extensão: 65,85km no município Arealva/Iacanga</t>
  </si>
  <si>
    <t>Serviços de Conservação Especial e reabilitação da sinalização horizontal da SP 321 do km 344,800 ao km 406,550 com extensão de 65,85 km, nos municípios de Arealva e Iacanga.</t>
  </si>
  <si>
    <t>Arealva; Iacanga</t>
  </si>
  <si>
    <t>Conservação Especial - Bloco 07 - Lote 18 - SP 304 - Obras e serviços de conservação especial e reabilitação horizontal - Extensão: 17,68km no município Ibitinga</t>
  </si>
  <si>
    <t>Serviços de Conservação Especial e reabilitação da sinalização horizontal da SP 304 do km 352,320 ao km 370,000, com 17,680 km de extensão, no município de Ibitinga.</t>
  </si>
  <si>
    <t>Conservação Especial - Bloco 07 - Lote 19 - SP 321 - Obras e serviços de conservação especial e reabilitação horizontal - Extensão: 5,55km no município Ibitinga</t>
  </si>
  <si>
    <t>Serviços de Conservação Especial e reabilitação da sinalização horizontal da SP 321, do km 406,550 ao km 412,100, com 5,55km de extensão, no município de Ibitinga.</t>
  </si>
  <si>
    <t>Conservação Especial - Bloco 07 - Lote 20 - SPA 341/310 e  SPA 348/310 - Obras e serviços de conservação especial e reabilitação horizontal - Extensão: 21,03km no município Cândido Rodrigues / Taquaritinga / Fernando Prestes.</t>
  </si>
  <si>
    <t xml:space="preserve">Serviços de Conservação Especial e reabilitação da sinalização horizontal da SPA 341/310 do km 000,300 ao km 11,300 e SPA 348/310 do km 000,100 ao km 10,130 com extensão total de 21,030km nos municípios de Cândido Rodrigues, Taquaratinga e Fernando Prestes.  </t>
  </si>
  <si>
    <t>Cândido Rodrigues; Fernando Prestes; Taquaritinga</t>
  </si>
  <si>
    <t>SPA 341/310;SPA 348/310</t>
  </si>
  <si>
    <t>0,300;0,100</t>
  </si>
  <si>
    <t>11,300;10,130</t>
  </si>
  <si>
    <t>Conservação Especial - Bloco 07 - Lote 21 - SPI 328/326 - Obras e serviços de conservação especial e reabilitação horizontal - Extensão: 16,45km no município Guariba</t>
  </si>
  <si>
    <t>Serviços de Conservação Especial e reabilitação da sinalização horizontal da SPI 328/326 do km 0,200 ao km 16,650  com  extensão 16,450km no  município de Guariba</t>
  </si>
  <si>
    <t>Conservação Especial - Bloco 07 - Lote 22 - SP 055 - Obras e serviços de conservação especial e reabilitação horizontal - Extensão: 20km no município São Sebastião</t>
  </si>
  <si>
    <t xml:space="preserve">Serviços de Conservação Especial e reabilitação da sinalização horizontal da SP 055 do km 130,000 ao km 150,000 com extensão de 20,000 km no município de São Sebastião </t>
  </si>
  <si>
    <t>Conservação Especial - Bloco 07 - Lote 23 - SP 055 - Obras e serviços de conservação especial e reabilitação horizontal - Extensão: 20km no município São Sebastião</t>
  </si>
  <si>
    <t>Serviços de Conservação Especial e reabilitação da sinalização horizontal da SP 055 do km 150,000 ao km 170,000 com extensão de 20,000 km  no município de São Sebastião.</t>
  </si>
  <si>
    <t>Conservação Especial - Bloco 07 - Lote 24 - SP 055 - Obras e serviços de conservação especial e reabilitação horizontal - Extensão: 20km no município São Sebastião</t>
  </si>
  <si>
    <t>Serviços de Conservação Especial e reabilitação da sinalização horizontal da SP 055 do km 170,000 ao km 190,000 com extensão de 20,000 km no município de São Sebastião.</t>
  </si>
  <si>
    <t>Conservação Especial - Bloco 07 - Lote 25 - SP 055 - Obras e serviços de conservação especial e reabilitação horizontal - Extensão: 21,40km no município São Sebastião / Bertioga</t>
  </si>
  <si>
    <t>Serviços de Conservação Especial e reabilitação da sinalização horizontal da SP 055 do km 190,000 ao km 211,400 com extensão de 21,400 km nos municípios de São Sebastião e Bertioga.</t>
  </si>
  <si>
    <t>São Sebastião; Bertioga</t>
  </si>
  <si>
    <t>Conservação Especial - Bloco 07 - Lote 26 - SPA 552/230 - Obras e serviços de conservação especial e reabilitação horizontal - Extensão: 30,76km no município Barra do Turvo</t>
  </si>
  <si>
    <t xml:space="preserve"> Serviços de Conservação Especial e reabilitação da sinalização horizontal da SPA 552/230 do km 000,050 ao km 30,810  com extensão de 30,760 km nos municípios de Barra do Turvo.</t>
  </si>
  <si>
    <t>Barra do Turvo</t>
  </si>
  <si>
    <t>SPA 552/230</t>
  </si>
  <si>
    <t>Conservação Especial - Bloco 07 - Lote 42 - SP 050 - Obras e serviços de conservação especial e reabilitação horizontal - Extensão: 25,20km nos municípios Monteiro Lobato / Santo Antônio do Pinhal.</t>
  </si>
  <si>
    <t xml:space="preserve">Serviços de Conservação Especial e reabilitação da sinalização horizontal da SP 050 do km 126,000 ao km 151,200 com extensão de 25,200 km, no município Monteiro Lobato e Santo Antônio do Pinhal.  </t>
  </si>
  <si>
    <t>Monteiro Lobato; Santo Antônio do Pinhal</t>
  </si>
  <si>
    <t>Conservação Especial - Bloco 07 - Lote 27 - SP 058 - Obras e serviços de conservação especial e reabilitação horizontal - Extensão: 17,6km no município Cachoeira Paulista / Cruzeiro</t>
  </si>
  <si>
    <t>Serviços de Conservação Especial e reabilitação da sinalização horizontal da SP 058, do km 201,800 ao km 219,400, com extensão de 17,600 km, no município de Cachoeira Paulista e Cruzeiro.</t>
  </si>
  <si>
    <t>Cachoeira Paulista; Cruzeiro</t>
  </si>
  <si>
    <t>SP 058</t>
  </si>
  <si>
    <t>Conservação Especial - Bloco 07 - Lote 43 - SP 062 - Obras e serviços de conservação especial e reabilitação horizontal - Extensão: 2,8km no município São José dos Campos</t>
  </si>
  <si>
    <t>Serviços de Conservação Especial e reabilitação da sinalização horizontal SP 062 do km 101,000 ao km 103,800 com extensão de 2,800 km no município de São José dos Campos.</t>
  </si>
  <si>
    <t xml:space="preserve">Conservação Especial - Bloco 07 - Lote 44 - SP 066 e SP 077 - Obras e serviços de conservação especial e reabilitação horizontal - Extensão: 14,72km no município Jacareí /  Santa Branca. </t>
  </si>
  <si>
    <t xml:space="preserve">Serviços de Conservação Especial e reabilitação da sinalização horizontal da SP 066 do km 96,850 ao km 103,100 e SP 077 do km 005,880 ao km 14,350 no com extensão total de 14,720km nos municípios de Jacareí e Santa Branca.   </t>
  </si>
  <si>
    <t>Jacareí; Santa Branca</t>
  </si>
  <si>
    <t>SP 066; SP 077</t>
  </si>
  <si>
    <t>96,850;5,880</t>
  </si>
  <si>
    <t>103,100;14,350</t>
  </si>
  <si>
    <t>Conservação Especial - Bloco 07 - Lote 28 - SP 068 - Obras e serviços de conservação especial e reabilitação horizontal - Extensão: 11,9km no município Areias</t>
  </si>
  <si>
    <t>Serviços de Conservação Especial e reabilitação da sinalização horizontal da SP 068 do km 232,600 ao km 244,500 com extensão de 11,900km no município de Areias.</t>
  </si>
  <si>
    <t>Conservação Especial - Bloco 07 - Lote 29 - SP 068 - Obras e serviços de conservação especial e reabilitação horizontal - Extensão: 7km no município São José do Barreiro / Arapeí</t>
  </si>
  <si>
    <t>Serviços de Conservação Especial e reabilitação da sinalização horizontal da SP 068, do km 285,000 ao km 292,000, com extensão de 7,000 km, nos municípios de São José do Barreiro e Arapeí.</t>
  </si>
  <si>
    <t>Arapeí; São José do Barreiro</t>
  </si>
  <si>
    <t>Conservação Especial - Bloco 07 - Lote 30 - SP 266 e SPI 460/266 - Obras e serviços de conservação especial e reabilitação horizontal - Extensão: 26,44km nos municípios Cândido Mota / Tarumã</t>
  </si>
  <si>
    <t>Serviços de Conservação Especial e reabilitação da sinalização horizontal da SP 266 do km 428,983 ao km 440,547 e SPI 460/266 do km 000,000 ao km 14,880  com extensão total  de 26,44km nos municípios de Cândido Mota e Tarumã</t>
  </si>
  <si>
    <t>Cândido Mota; Tarumã</t>
  </si>
  <si>
    <t>SP 266;SPI 460/266</t>
  </si>
  <si>
    <t>428,983;0,000</t>
  </si>
  <si>
    <t>440,547;14,880</t>
  </si>
  <si>
    <t>Conservação Especial - Bloco 07 - Lote 31 - SP 266 - Obras e serviços de conservação especial e reabilitação horizontal - Extensão: 41,54km no município Cândido Mota e Florínia.</t>
  </si>
  <si>
    <t>Serviços de Conservação Especial e reabilitação da sinalização horizontal da SP 266 do km 443,123 ao km 460,790 e do km 461,216 ao km 485,090 com extensão total de 41,54km nos município de Cândido Mota e Florínia.</t>
  </si>
  <si>
    <t>Cândido Mota; Florínia</t>
  </si>
  <si>
    <t>SP 266</t>
  </si>
  <si>
    <t>443,123;461,216</t>
  </si>
  <si>
    <t>460,790;485,090</t>
  </si>
  <si>
    <t>Conservação Especial - Bloco 07 - Lote 32 - SP 437 - Obras e serviços de conservação especial e reabilitação horizontal - Extensão: 24,28km no município Maracaí</t>
  </si>
  <si>
    <t>Serviços de Conservação Especial e reabilitação da sinalização horizontal da SP 437, do km 000,000 ao km 024,280, com extensão de 24,280 km, no município de Maracaí.</t>
  </si>
  <si>
    <t>Maracaí</t>
  </si>
  <si>
    <t>SP 437</t>
  </si>
  <si>
    <t>Conservação Especial - Bloco 07 - Lote 33 - SP 253 - Obras e serviços de conservação especial e reabilitação horizontal - Extensão: 62,2km no município São Simão/Luis Antônio/Guatapará/Pradópolis</t>
  </si>
  <si>
    <t>Serviços de Conservação Especial e reabilitação da sinalização horizontal da SP 253, do km 142,000 ao km 204,200, com extensão de 62,200 km, nos municípios de São Simão, Luis Antônio, Guatapará e Pradópolis.</t>
  </si>
  <si>
    <t>Guatapará; Luís Antônio; Pradópolis; São Simão</t>
  </si>
  <si>
    <t>Conservação Especial - Bloco 07 - Lote 34 - SP 379 - Obras e serviços de conservação especial e reabilitação horizontal - Extensão: 26,051km no município Uchôa/Ibirá/Urupês</t>
  </si>
  <si>
    <t>Serviços de Conservação Especial e reabilitação da sinalização horizontal da SP 379, do km 000,000 ao km 026,051, com extensão de 26,051 km, nos municípios de Uchôa, Ibirá e Urupês.</t>
  </si>
  <si>
    <t>Ibirá; Uchoa; Urupês</t>
  </si>
  <si>
    <t>SP 379</t>
  </si>
  <si>
    <t>Conservação Especial - Bloco 07 - Lote 35 - SP 379 - Obras e serviços de conservação especial e reabilitação horizontal - Extensão: 26,051km no município Urupês/Irapuã/Sales</t>
  </si>
  <si>
    <t>Serviços de Conservação Especial e reabilitação da sinalização horizontal da SP 379 do km 026,051 ao km 052,102 com extensão de 26,051 km no município de  Urupês, Irapuã e Sales.</t>
  </si>
  <si>
    <t>Irapuã; Sales; Urupês</t>
  </si>
  <si>
    <t>Conservação Especial - Bloco 07 - Lote 36 - SP 527 e SPA 550/320 - Obras e serviços de conservação especial e reabilitação horizontal - Extensão: 42,600km no município Fernandópolis / Pedranópolis / Macedônia / Mira Estrela</t>
  </si>
  <si>
    <t>Serviços de Conservação Especial e reabilitação da sinalização horizontal da SP 527 do km 002,490 ao km 032,415 e SPA 550/320, do km 000,000 ao km 012,670 com extensão total de 42,595km  nos municípios de Fernandópolis, Pedranópolis, Macedônia e Mira Estrela.</t>
  </si>
  <si>
    <t>Fernandópolis; Macedônia; Mira Estrela; Pedranópolis</t>
  </si>
  <si>
    <t>SP 527;SPA 550/320</t>
  </si>
  <si>
    <t>2,490;0,000</t>
  </si>
  <si>
    <t>32,415;12,670</t>
  </si>
  <si>
    <t xml:space="preserve">Conservação Especial - Bloco 07 - Lote 37 - SP 557 e SPA 181/463 - Obras e serviços de conservação especial e reabilitação horizontal - Extensão: 29,26km nos municípios e Turmalina, Dolcinópolis, Paranapuã, Urânia e Populina. </t>
  </si>
  <si>
    <t>Serviços de Conservação Especial e reabilitação da sinalização horizontal da SP 557 do km 000,000 ao km 020,062 e SPA 181/463 do km 000,000 ao km 009,200 com extensão total  de 29,26km nos municípios de Turmalina, Dolcinópolis, Paranapuã, Urânia e Populina.</t>
  </si>
  <si>
    <t>Dolcinópolis; Paranapuã; Populina; Turmalina; Urânia</t>
  </si>
  <si>
    <t>SP 557;SPA 181/463</t>
  </si>
  <si>
    <t>0,000;0,000</t>
  </si>
  <si>
    <t>20,062;9,200</t>
  </si>
  <si>
    <t>Conservação Especial - Bloco 07 - Lote 84 - SPA 194/351- Obras e serviços de conservação especial e reabilitação da sinalização horizontal - Extensão: 6,38km no município Paraíso</t>
  </si>
  <si>
    <t>Serviços de Conservação Especial e reabilitação da sinalização horizontal da SPA 194/351, do km 0+000 ao km 6+380 – Acesso ao município de Paraíso com extensão de 6,380 km</t>
  </si>
  <si>
    <t>Paraíso</t>
  </si>
  <si>
    <t>SPA 194/351</t>
  </si>
  <si>
    <t xml:space="preserve">Conservação Especial - Bloco 07 - Lote 38 - SP 595 - Obras e serviços de conservação especial e reabilitação horizontal - Extensão: 35,04  km no município Rubinéia / Santa Fé do Sul / Nova Canaã Paulista / Três Fronteiras / Santa Rita D’Oeste. </t>
  </si>
  <si>
    <t>Serviços de Conservação Especial e reabilitação da sinalização horizontal da SP 595 do km 085,810 ao km 120,847 com extensão de 35,04 km,nos municípios de Rubinéia, Santa Fé do Sul, Nova Canaã Paulista, Três Fronteiras e Santa Rita D’Oeste.</t>
  </si>
  <si>
    <t>Nova Canaã Paulista; Rubinéia; Santa Fé do Sul; Santa Rita dOeste; Três Fronteiras</t>
  </si>
  <si>
    <t>Conservação Especial - Bloco 07 - Lote 81 - SP 425 - Obras e serviços de conservação especial e reabilitação da sinalização horizontal - Extensão: 23km no município Guaíra</t>
  </si>
  <si>
    <t>Serviços de Conservação Especial e reabilitação da sinalização horizontal da rodovia SP 425, do km 57+000 ao km 80+000 com extensão de 23,000 km, no município de Guaíra</t>
  </si>
  <si>
    <t>Conservação Especial - Bloco 07 - Lote 39 - SPA 196/351 - Obras e serviços de conservação especial e reabilitação horizontal - Extensão: 6,09km no município Palmares Paulista</t>
  </si>
  <si>
    <t>Serviços de Conservação Especial e reabilitação da sinalização horizontal da SPA 196/351 do km 000,060 ao km 006,150 com extensão de 6,090 km no município de Palmares Paulista.</t>
  </si>
  <si>
    <t>Palmares Paulista</t>
  </si>
  <si>
    <t>SPA 196/351</t>
  </si>
  <si>
    <t>Conservação Especial - Bloco 07 - Lote 80 - SP 353 - Obras e serviços de conservação especial e reabilitação da sinalização horizontal - Extensão: 15,50km no município Bebedouro / Terra Roxa</t>
  </si>
  <si>
    <t>Serviços de Conservação Especial e reabilitação da sinalização horizontal da rodovia SP 353, do km 0+000 ao km 15+500 com extensão de 15,500 km, nos municípios de Bebedouro e Terra Roxa</t>
  </si>
  <si>
    <t>Bebedouro; Terra Roxa</t>
  </si>
  <si>
    <t>SP 353</t>
  </si>
  <si>
    <t>Conservação Especial - Bloco 07 - Lote 40 - SPA 423/310 - Obras e serviços de conservação especial e reabilitação horizontal - Extensão: 16,83km no município Cedral / Potirendaba</t>
  </si>
  <si>
    <t>Serviços de Conservação Especial e reabilitação da sinalização horizontal da SPA 423/310, do km 000,000 ao km 016,827 com extensão de 16,627 municípios de Cedral e Potirendaba</t>
  </si>
  <si>
    <t>Cedral; Potirendaba</t>
  </si>
  <si>
    <t>SPA 423/310</t>
  </si>
  <si>
    <t>Conservação Especial - Bloco 07 - Lote 79 - SP 345 - Obras e serviços de conservação especial e reabilitação da sinalização horizontal - Extensão: 25,30km no município Guaíra</t>
  </si>
  <si>
    <t>Serviços de Conservação Especial e reabilitação da sinalização horizontal da rodovia SP 345, do km 122+700 ao km 148+000 com extensão de 25,300 km, no município de Guaíra</t>
  </si>
  <si>
    <t>Conservação Especial - Bloco 07 - Lote 41 - SPA 569/320 - Obras e serviços de conservação especial e reabilitação horizontal - Extensão: 12,05km no município Estrela D'Oeste/São João das Duas Pontes</t>
  </si>
  <si>
    <t xml:space="preserve">Serviços de Conservação Especial e reabilitação da sinalização horizontal da SPA 569/320 do km 001,950 ao km 014,000 com extensão de 12,050 km nos municípios de Estrela D’oeste e São João das Duas Pontes, </t>
  </si>
  <si>
    <t>Estrela dOeste; São João das Duas Pontes</t>
  </si>
  <si>
    <t>SPA 569/320</t>
  </si>
  <si>
    <t>Conservação Especial - Bloco 07 - Lote 78 - SP 322 - Obras e serviços de conservação especial e reabilitação da sinalização horizontal - Extensão: 23,25km no município Severina/Olimpia</t>
  </si>
  <si>
    <t>Serviços de Conservação Especial e reabilitação da sinalização horizontal da rodovia SP 322, do km 426+250 ao km 449+500 com extensão de 23,250 km, nos municípios de Severínia e Olímpia;</t>
  </si>
  <si>
    <t>Conservação Especial - Bloco 07 - Lote 45 - SP 008 - Obras e serviços de conservação especial e reabilitação horizontal - Extensão: 11,34km no município Mairiporã</t>
  </si>
  <si>
    <t>Serviços de Conservação Especial e reabilitação da sinalização horizontal da SP 008 do km 025,280 ao km 032,700 e do km 046,000 ao km 049,920 com extensão de 11,340 km no município de Mairiporã.</t>
  </si>
  <si>
    <t>SP 008</t>
  </si>
  <si>
    <t>25,280;46,000</t>
  </si>
  <si>
    <t>Conservação Especial - Bloco 07 - Lote 77 - SP 322 - Obras e serviços de conservação especial e reabilitação da sinalização horizontal - Extensão: 27,65km no município Bebedouro / Monte Azul Paulista/Cajobi</t>
  </si>
  <si>
    <t>Serviços de Conservação Especial e reabilitação da sinalização horizontal da rodovia SP 322, do km 398+600 ao km 426+250 com extensão de 27,650 km, nos municípios de Bebedouro, Monte Azul Paulista e Cajobi</t>
  </si>
  <si>
    <t>Bebedouro; Monte Azul Paulista</t>
  </si>
  <si>
    <t>Conservação Especial - Bloco 07 - Lote 46 - SP 023 - Obras e serviços de conservação especial e reabilitação horizontal - Extensão: 17,76km no município Caieiras / Franco da Rocha / Mairiporã</t>
  </si>
  <si>
    <t>Serviços de Conservação Especial e reabilitação da sinalização horizontal da SP 023 do km 037,200 ao km 039,200 e do km 040,760 ao km 056,520 com extensão de 17,760 km nos municípios de Caieiras, Franco da Rocha e Mairiporã.</t>
  </si>
  <si>
    <t>Caieiras; Franco da Rocha; Mairiporã</t>
  </si>
  <si>
    <t>SP 023</t>
  </si>
  <si>
    <t>37,200;40,760</t>
  </si>
  <si>
    <t>Conservação Especial - Bloco 07 - Lote 76 - SPA 279/340 - Obras e serviços de conservação especial e reabilitação da sinalização horizontal - Extensão: 2,40km no município Mococa</t>
  </si>
  <si>
    <t>Serviços de Conservação Especial e reabilitação da sinalização horizontal da SPA 279/340, do km 0+000 ao km 2+400 – Acesso ao município de Mococa com extensão de 2,400 km.</t>
  </si>
  <si>
    <t>SPA 279/340</t>
  </si>
  <si>
    <t>2,40;1,00</t>
  </si>
  <si>
    <t>Conservação Especial - Bloco 07 - Lote 47 - SP 031 - Obras e serviços de conservação especial e reabilitação horizontal - Extensão: 36,16km no município São Bernardo do Campo/Santo André/Ribeirão Pires/Suzano</t>
  </si>
  <si>
    <t>Serviços de Conservação Especial e reabilitação da sinalização horizontal da SP 031 do km 033,210 ao km 069,370 com extensão de 36,160 km nos municípios de São Bernardo do Campo, Santo André, Ribeirão Pires e Suzano.</t>
  </si>
  <si>
    <t xml:space="preserve">Conservação Especial - Bloco 07 - Lote 75 - SPA 193/330 - Obras e serviços de conservação especial e reabilitação da sinalização horizontal - Extensão: 4,90km no município Santa Cruz da Conceição </t>
  </si>
  <si>
    <t>Serviços de Conservação Especial e reabilitação da sinalização horizontal da SPA 193/330, do km 0,000 ao km 4,900 – Acesso ao município de Santa Cruz da Conceição com extensão de 4,9 km;</t>
  </si>
  <si>
    <t>Santa Cruz da Conceição</t>
  </si>
  <si>
    <t>SPA 193/330</t>
  </si>
  <si>
    <t>Conservação Especial - Bloco 07 - Lote 74 - SPA 050/215 - Obras e serviços de conservação especial e reabilitação da sinalização horizontal - Extensão: 4km no município Casa Branca</t>
  </si>
  <si>
    <t>Serviços de Conservação Especial e reabilitação da sinalização horizontal da SPA 050/215, do km 0+000 ao km 4+000 – Acesso ao Sanatório Cocais, no município de Casa Branca, com extensão de 4,000 km</t>
  </si>
  <si>
    <t>Casa Branca</t>
  </si>
  <si>
    <t>SPA 050/215</t>
  </si>
  <si>
    <t>Conservação Especial - Bloco 07 - Lote 48 - SP 039 - Obras e serviços de conservação especial e reabilitação horizontal - Extensão: 16,7km no município Mogi das Cruzes</t>
  </si>
  <si>
    <t>Serviços de Conservação Especial e reabilitação da sinalização horizontal da SP 039 do km 045,400 ao km 062,100 com extensão de 16,700 km no município de Mogi das Cruzes.</t>
  </si>
  <si>
    <t>SP 039</t>
  </si>
  <si>
    <t>Conservação Especial - Bloco 07 - Lote 49 - SP 066 - Obras e serviços de conservação especial e reabilitação horizontal - Extensão: 31,1km no município Mogi das Cruzes/Guararema/Jacareí</t>
  </si>
  <si>
    <t>Serviços de Conservação Especial e reabilitação da sinalização horizontal da SP 066, do km 060,900 ao km 092,000, com extensão de 31,100 km, nos municípios de Mogi das Cruzes, Guararema e Jacareí.</t>
  </si>
  <si>
    <t>Guararema; Jacareí; Mogi das Cruzes</t>
  </si>
  <si>
    <t>Conservação Especial - Bloco 07 - Lote 73 - SP 344 - Obras e serviços de conservação especial e reabilitação da sinalização horizontal - Extensão: 19,40km no município Vargem Grande do Sul/São Sebastião da Gama</t>
  </si>
  <si>
    <t>Serviços de Conservação Especial e reabilitação da sinalização horizontal da rodovia SP 344, do km 242+600 ao km 262+000 com extensão de 19,400 km, nos municípios de Vargem Grande do Sul e São Sebastião da Grama</t>
  </si>
  <si>
    <t>São Sebastião da Grama; Vargem Grande do Sul</t>
  </si>
  <si>
    <t>SP 344</t>
  </si>
  <si>
    <t>Conservação Especial - Bloco 07 - Lote 50 - SP 088 - Obras e serviços de conservação especial e reabilitação horizontal - Extensão: 23,6km no município Mogi das Cruzes /  Biritiba Mirim</t>
  </si>
  <si>
    <t>Serviços de Conservação Especial e reabilitação da sinalização horizontal da SP 088 do km 057,400 ao km 081,000 com extensão de 23,600 km nos municípios de Mogi das Cruzes, Biritiba Mirim.</t>
  </si>
  <si>
    <t>Conservação Especial - Bloco 07 - Lote 72 - SP 332 - Obras e serviços de conservação especial e reabilitação da sinalização horizontal - Extensão: 29,70km no município Santa Cruz das Palmeiras/Tambaú</t>
  </si>
  <si>
    <t>Serviços de Conservação Especial e reabilitação da sinalização horizontal da rodovia SP 332, do km 260+000 ao km 289+700 com extensão de 29,700 km, nos municípios de Santa Cruz das Palmeiras e Tambáu</t>
  </si>
  <si>
    <t>Santa Cruz das Palmeiras; Tambaú</t>
  </si>
  <si>
    <t>Conservação Especial - Bloco 07 - Lote 51 - SP 088 - Obras e serviços de conservação especial e reabilitação horizontal - Extensão: 51,25km no município Salesópolis /  Paraibuna</t>
  </si>
  <si>
    <t>Serviços de Conservação Especial e reabilitação da sinalização horizontal da SP 088 do km 081,000 ao km 094,000 e do km 097,500 ao km 135,750 com extensão de 51,250 km nos municípios de Salesópolis e Paraibuna.</t>
  </si>
  <si>
    <t>Paraibuna; Salesópolis</t>
  </si>
  <si>
    <t>81,000;97,500</t>
  </si>
  <si>
    <t>Conservação Especial - Bloco 07 - Lote 71 - SP 328 - Obras e serviços de conservação especial e reabilitação da sinalização horizontal - Extensão: 6km no município Pirassununga</t>
  </si>
  <si>
    <t>Serviços de Conservação Especial e reabilitação da sinalização horizontal da rodovia SP 328, do km 200+400 ao km 206+400 com extensão de 6,000 km, no município de Pirassununga;</t>
  </si>
  <si>
    <t>Pirassununga</t>
  </si>
  <si>
    <t>Conservação Especial - Bloco 07 - Lote 70 - SP 304 - Obras e serviços de conservação especial e reabilitação da sinalização horizontal - Extensão: 39,20km no município Americana/Santa Bárbara D'Oeste/Piracicaba</t>
  </si>
  <si>
    <t>Serviços de Conservação Especial e reabilitação da sinalização horizontal da rodovia SP 304, do km 120+800 ao km 160+000 com extensão de 39,200 km, nos municípios de Americana, Santa Bárbara D'Oeste e Piracicaba</t>
  </si>
  <si>
    <t>Americana; Piracicaba; Santa Bárbara dOeste</t>
  </si>
  <si>
    <t>Conservação Especial - Bloco 07 - Lote 52 - SP 102 - Obras e serviços de conservação especial e reabilitação horizontal - Extensão: 14,5km no município Mogi das Cruzes</t>
  </si>
  <si>
    <t>Serviços de Conservação Especial e reabilitação da sinalização horizontal da SP 102 do km 062,900 ao km 077,400 com extensão de 14,500 km no município de Mogi das Cruzes.</t>
  </si>
  <si>
    <t>SP 102</t>
  </si>
  <si>
    <t>Conservação Especial - Bloco 07 - Lote 53 - SP 274 - Obras e serviços de conservação especial e reabilitação horizontal - Extensão: 14,89km no município Itapevi / São Roque</t>
  </si>
  <si>
    <t>Serviços de Conservação Especial e reabilitação da sinalização horizontal da SP 274 do km 043,460 ao km 058,350 com extensão de 14,890 km nos municípios de Itapevi e São Roque.</t>
  </si>
  <si>
    <t>Itapevi; São Roque</t>
  </si>
  <si>
    <t>SP 274</t>
  </si>
  <si>
    <t>Conservação Especial - Bloco 07 - Lote 69 - SP 201 - Obras e serviços de conservação especial e reabilitação da sinalização horizontal - Extensão: 8,60km no município Pirassununga</t>
  </si>
  <si>
    <t>Serviços de Conservação Especial e reabilitação da sinalização horizontal da rodovia SP 201, do km 0+400 ao km 9+000 com extensão de 8,600 km, no município de Pirassununga</t>
  </si>
  <si>
    <t>SP 201</t>
  </si>
  <si>
    <t>Conservação Especial - Bloco 07 - Lote 54 - SP 425 - Obras e serviços de conservação especial e reabilitação horizontal - Extensão: 21,6km no município Barbosa / Penapolis</t>
  </si>
  <si>
    <t>Serviços de Conservação Especial e reabilitação da sinalização horizontal da SP 425 do km 262,000 ao km 283,600 com extensão de 21,600 km nos municípios de Barbosa e Penápolis.</t>
  </si>
  <si>
    <t>Barbosa; Penápolis</t>
  </si>
  <si>
    <t>Conservação Especial - Bloco 07 - Lote 68 - SP 191 - Obras e serviços de conservação especial e reabilitação da sinalização horizontal - Extensão: 15,26km no município Santa Maria da Serra/Anhembi</t>
  </si>
  <si>
    <t>Serviços de Conservação Especial e reabilitação da sinalização horizontal da rodovia SP 191, do km 143+800 ao km 159+060 com extensão de 15,260 km, nos municípios de Santa Maria da Serra e Anhembi</t>
  </si>
  <si>
    <t>Anhembi; Santa Maria da Serra</t>
  </si>
  <si>
    <t>SP 191</t>
  </si>
  <si>
    <t xml:space="preserve">Conservação Especial - Bloco 07 - Lote 55 - SP 461 - Obras e serviços de conservação especial e reabilitação horizontal - Extensão: 24km no município Bilac / Birigui </t>
  </si>
  <si>
    <t xml:space="preserve">Serviços de Conservação Especial e reabilitação da sinalização horizontal da SP 461 do km 0,000 ao km 24,000 com extensão de 24,000 km no município de Bilac e Birigui   </t>
  </si>
  <si>
    <t>Bilac; Birigui</t>
  </si>
  <si>
    <t>Conservação Especial - Bloco 07 - Lote 56 - SP 463 - Obras e serviços de conservação especial e reabilitação horizontal - Extensão: 28,95km no município Bilac / Araçatuba</t>
  </si>
  <si>
    <t xml:space="preserve">Serviços de Conservação Especial e reabilitação da sinalização horizontal da SP 463 do km 22,450 ao km 51,400 com extensão de 28,950 km nos municípios de Bilac e Araçatuba   </t>
  </si>
  <si>
    <t>Conservação Especial - Bloco 07 - Lote 67 - SP 613 e SPA 041/613 - Obras e serviços de conservação especial e reabilitação da sinalização horizontal - Extensão: 26,31km  no município de Euclides da Cunha Paulista</t>
  </si>
  <si>
    <t>Serviços de Conservação Especial e reabilitação da sinalização horizontal da SP 613, do km 30+080 ao km 55+400 e SPA 041/613, do 0,00 ao 7,200 com extensão de 26,310 km, no município de Euclides da Cunha Paulista</t>
  </si>
  <si>
    <t>Euclides da Cunha Paulista</t>
  </si>
  <si>
    <t>SP 613;SPA 041/613</t>
  </si>
  <si>
    <t>30,080;0</t>
  </si>
  <si>
    <t>55,400;7,200</t>
  </si>
  <si>
    <t>Conservação Especial - Bloco 07 - Lote 57 - SP 563 - Obras e serviços de conservação especial e reabilitação horizontal - Extensão: 14,98km no município Andradina</t>
  </si>
  <si>
    <t>Serviços de conservação especial e reabilitação da sinalização horizontal da rodovia SP 563 do km 200,660 ao 215,640 km com extensão de 14,980 km no município de Andradina</t>
  </si>
  <si>
    <t>Conservação Especial - Bloco 07 - Lote 66 - SP 563 - Obras e serviços de conservação especial e reabilitação da sinalização horizontal - Extensão: 47,86km no município Tupi Paulista/Monte Castelo/Junqueirópolis/Dracena</t>
  </si>
  <si>
    <t>Serviços de conservação especial e reabilitação da sinalização horizontal da rodovia SP  563, do km 112+850 ao km 160+710 com extensão de 47,860km, nos municípios de Dracena e Tupi Paulista, Monte Castelo, Junqueirópolis.</t>
  </si>
  <si>
    <t>Dracena; Junqueirópolis; Monte Castelo; Tupi Paulista</t>
  </si>
  <si>
    <t>Conservação Especial - Bloco 07 - Lote 58 - SPA 172/563 - Obras e serviços de conservação especial e reabilitação horizontal - Extensão: 2,74km no município Nova Indepedencia</t>
  </si>
  <si>
    <t xml:space="preserve">Serviços de Conservação Especial e reabilitação da sinalização horizontal da rodovia SPA 172/563 do km 0,000 ao km 2,743 com extensão de 2,743 km no município de Nova Independência </t>
  </si>
  <si>
    <t>SPA 172/563</t>
  </si>
  <si>
    <t>Conservação Especial - Bloco 07 - Lote 65 - SP 501 - Obras e serviços de conservação especial e reabilitação da sinalização horizontal - Extensão: 44,75km no município Alfredo Marcondes/Santo Expedito</t>
  </si>
  <si>
    <t xml:space="preserve"> Serviços de Conservação Especial e reabilitação da sinalização horizontal da rodovia SP  501 do km 30+000 ao km 59,650 com extensão total de 44,75 municípios de Alfredo Marcondes, Santo Expedito</t>
  </si>
  <si>
    <t>Alfredo Marcondes; Santo Expedito</t>
  </si>
  <si>
    <t>SP 501</t>
  </si>
  <si>
    <t>Conservação Especial - Bloco 07 - Lote 59 - SPA 486/300 - Obras e serviços de conservação especial e reabilitação horizontal - Extensão: 3,88km no município Penápolis</t>
  </si>
  <si>
    <t>Serviços de Conservação Especial e reabilitação da sinalização horizontal da SPA 486/300 do km 5,130 ao km 9,010 com extensão de 3,880km no município de Penápolis.</t>
  </si>
  <si>
    <t>Penápolis</t>
  </si>
  <si>
    <t>SPI 486/300</t>
  </si>
  <si>
    <t>Conservação Especial - Bloco 07 - Lote 64 - SP 501 - Obras e serviços de conservação especial e reabilitação da sinalização horizontal - Extensão: 26km no município Presidente Prudente/Álvares Machado/Alfredo Marcondes</t>
  </si>
  <si>
    <t>Serviços de conservação especial e reabilitação da sinalização horizontal da rodovia SP  501, do km 0+000 ao km 26+000 com extensão de 26,000 km, nos municípios de Presidente Prudente, Álvares Machado e Alfredo Marcondes.</t>
  </si>
  <si>
    <t>Alfredo Marcondes; Álvares Machado; Presidente Prudente</t>
  </si>
  <si>
    <t>Conservação Especial - Bloco 07 - Lote 63 - SP 483 - Obras e serviços de conservação especial e reabilitação da sinalização horizontal - Extensão: 21,24km no município Taciba</t>
  </si>
  <si>
    <t>Serviços de Conservação Especial e reabilitação da sinalização horizontal da rodovia SP  483 do km 20+000 ao km 41+240 com extensão de 21,240 km, no município de  Taciba.</t>
  </si>
  <si>
    <t>Conservação Especial - Bloco 07 - Lote 60 -  SP 425 e SPA 501/425 - Obras e serviços de conservação especial e reabilitação horizontal - Extensão: 55,30km no município Pirapozinho, Tarabai, Estrela do Norte e Sandovalina</t>
  </si>
  <si>
    <t>Serviços de Conservação Especial e reabilitação da sinalização horizontal da SP 425, do km 478,300 ao km  523,400 e SPA 501/425, do km 0,000 ao km 10,200  com extensão total de 55,300 km nos municípios de Pirapozinho, Tarabai, Estrela do Norte e Sandovalina</t>
  </si>
  <si>
    <t>Estrela do Norte; Pirapozinho; Sandovalina; Tarabai</t>
  </si>
  <si>
    <t>SP 425;SPA 501/425</t>
  </si>
  <si>
    <t xml:space="preserve"> 478,300;0,000</t>
  </si>
  <si>
    <t xml:space="preserve"> 523,400;10,200</t>
  </si>
  <si>
    <t>Conservação Especial - Bloco 07 - Lote 62 - SP 483 - Obras e serviços de conservação especial e reabilitação da sinalização horizontal - Extensão: 19,70km  no município Regente Feijó/Taciba</t>
  </si>
  <si>
    <t>Serviços de conservação especial e reabilitação da sinalização horizontal da rodovia SP  483 do km 0+300 ao km 20+000 com extensão de 19,700 km, nos municípios de Regente Feijó e Taciba</t>
  </si>
  <si>
    <t>Conservação Especial - Bloco 07 - Lote 61 - SP 457 - Obras e serviços de conservação especial e reabilitação da sinalização horizontal - Extensão: 49,20km no município Iepê/Rancharia</t>
  </si>
  <si>
    <t xml:space="preserve">Serviços de conservação especial e reabilitação da sinalização horizontal da rodovia SP  457, do km 7,800 ao km 57,000 com extensão de 49,200 km, nos municípios de Rancharia e Iepê </t>
  </si>
  <si>
    <t>Iepê; Rancharia</t>
  </si>
  <si>
    <t>SP 073 - Obras e serviços para recomposição e reabilitação de talude com muro de gabião em cabeceira da ponte na SP 073 – km 5,950.</t>
  </si>
  <si>
    <t xml:space="preserve">Contratação de obras e serviços para recomposição e reabilitação de talude com muro de gabião em cabeceira da ponte na SP 073 – km 5,950.  </t>
  </si>
  <si>
    <t>SP 073</t>
  </si>
  <si>
    <t>SP 098 - Obras e serviços emergenciais de estabilização de reforço da cortina atirantada - Obra Pontual</t>
  </si>
  <si>
    <t>Contratação das obras e serviços emergenciais de estabilização de reforço da cortina atirantada na SP 098 no Km 87,700m no municipio de Bertioga</t>
  </si>
  <si>
    <t>SP 165 - Obras e serviços emergenciais de contenção de talude com risco iminente - Obra Pontual</t>
  </si>
  <si>
    <t>Contratação das obras e serviços emergenciais de contenção de talude com risco iminente na SP 165 no km 156,200m no município de iporanga</t>
  </si>
  <si>
    <t>SP 226 - Obras e serviços de recuperação de pista e implantação de melhorias em tre-cho da rodovia SP 226 e dupl. da spa-110/330, totalizando 37,64 km de extensão divididos em 02 (dois) Lotes. Lote 01</t>
  </si>
  <si>
    <t xml:space="preserve">Contratação das obras e serviços de recuperação de pista e implantação de melhorias em tre-cho da rodovia SP 226 e dupl. da spa-110/330, totalizando 37,64 km de extensão divididos em 02 (dois) Lotes. Lote 01 - SP 226, entre km 9,620 ao km 45,460 - trecho Pariquera-Açu - Cananéia.  </t>
  </si>
  <si>
    <t>SP 379 - Obras e serviços emergenciais de recuperação de drenagem - Obra Pontual</t>
  </si>
  <si>
    <t xml:space="preserve">Contratação das obras e serviços emergenciais de recuperação de drenagem, na altura do km 43,200,00m, da Rodovia SP-379, município de Irapuã  </t>
  </si>
  <si>
    <t>Irapuã</t>
  </si>
  <si>
    <t>Municipais - Fase 07 - Lote 015 - Estrada Vicinal Deputado Antonio Vieira Sobrinho  - Obras e serviços de recuperação funcional - Extensão: 5,85 km</t>
  </si>
  <si>
    <t>Execução de obras e serviços de recuperação funcional da Estrada Deputado Antonio Vieira Sobrinho, trecho contemplando o Município de Campina Do Monte Alegre com extensão total de 5,85 km.</t>
  </si>
  <si>
    <t>Campina do Monte Alegre</t>
  </si>
  <si>
    <t xml:space="preserve">Estrada Vicinal Deputado Antonio Vieira Sobrinho </t>
  </si>
  <si>
    <t>Municipais - Fase 07 - Lote 019 - Estrada José Celeste/Estrada Salvador Roque Romano - Extensão: 2,128 km</t>
  </si>
  <si>
    <t>Execução de obras e serviços de pavimentação da Estrada José Celeste/Estrada Salvador Roque Romano, trecho contemplando os Municípios de Votorantim com extensão total de 2,128 km.</t>
  </si>
  <si>
    <t>Votorantim</t>
  </si>
  <si>
    <t>Estrada José Celeste/Estrada Salvador Roque Romano</t>
  </si>
  <si>
    <t>Municipais - Fase 07 - Lote 078 - Estrada Vicinal SMD-334/SMD-128 - Extensão: 4,28 km</t>
  </si>
  <si>
    <t>Execução de obras e serviços de pavimentação da SMD-334/SMD-128, trecho contemplando o Município de Santa Mercedes com extensão total de 4,28 km</t>
  </si>
  <si>
    <t>Santa Mercedes</t>
  </si>
  <si>
    <t>Estrada Vicinal SMD-334/SMD-128</t>
  </si>
  <si>
    <t>Municipais - Fase 08 - Lote 080 - Estrada  Nelsom Calisse/Estrada César Galibe Tannuri/CJB-324 - Extensão: 6,1 km</t>
  </si>
  <si>
    <t>Execução de obras e serviços de recuperação funcional da Estrada Nelsom Calisse/Estrada César Galibe Tannuri/CJB-324, trecho contemplando os Municípios de Cajobi/Severínia com extensão total de 6,1 km.</t>
  </si>
  <si>
    <t>Cajobi; Severínia</t>
  </si>
  <si>
    <t>Estrada  Nelsom Calisse/Estrada César Galibe Tannuri/CJB-324</t>
  </si>
  <si>
    <t>Municipais - Fase 08 - Lote 031 -Estrada do Taboão - Extensão: 2,5 km</t>
  </si>
  <si>
    <t>Execução de obras e serviços de recuperação funcional da Estrada do Taboão, trecho contemplando o Município de Guaratinguetá com extensão total de 2,5 km.</t>
  </si>
  <si>
    <t>Guaratinguetá</t>
  </si>
  <si>
    <t>Municipais - Fase 08 - Lote 028 - Estrada Pedro Galvão/Estrada Antonio Fazeeri - Extensão: 6,02 km</t>
  </si>
  <si>
    <t>Execução de obras e serviços de recuperação funcional da Estrada Pedro Galvão/Estrada Antonio Fazeeri, trecho contemplando os Municípios de Roseira com extensão total de 6,02 km.</t>
  </si>
  <si>
    <t>Roseira</t>
  </si>
  <si>
    <t>Estrada Pedro Galvão/Estrada Antonio Fazeeri</t>
  </si>
  <si>
    <t>Municipais - Fase 08 - Lote 063 - Estrada Bela Vista</t>
  </si>
  <si>
    <t>Execução de obras e serviços de recuperação funcional da Estrada Bela Vista, trecho contemplando o Município de Santana De Parnaíba com extensão total de 3,2 km.</t>
  </si>
  <si>
    <t>Santana do Parnaíba</t>
  </si>
  <si>
    <t>Estrada Bela Vista</t>
  </si>
  <si>
    <t>Municipais - Fase 08 - Lote 066 - Estrada SUZ-324/SUZ-343  - Extensão: 8,05 km</t>
  </si>
  <si>
    <t>Execução de obras e serviços de recuperação funcional da SUZ-324/SUZ-343, trecho contemplando o Município de Suzanápolis com extensão total de 8,05 km.</t>
  </si>
  <si>
    <t>Suzanapólis</t>
  </si>
  <si>
    <t xml:space="preserve">Estrada SUZ-324/SUZ-343 </t>
  </si>
  <si>
    <t>SP 457 - Contratação de obras e serviços agronômicos de recomposição vegetal a continuidade das obras de recuperação de danos ambientais (erosão), na altura do km 10,200 no município de Iepê</t>
  </si>
  <si>
    <t>Contratação de obras e serviços agronômicos de recomposição vegetal a continuidade das obras de recuperação de danos ambientais (erosão), na SP 457 na altura do km 10,200m lado esquerdo, na rodovia brigadeiro eduardo gomes.</t>
  </si>
  <si>
    <t>Municipais - Fase 08 - Lote 045 - SRQ-461 - Obras e serviços de Recuperação Funcional - Extensão: 2,1 km</t>
  </si>
  <si>
    <t xml:space="preserve">Execução de obras e serviços de recuperação funcional da SRQ-461, trecho contemplando o Município de Santa Rita Do Passa Quatro com extensão total de 2,1 km.
</t>
  </si>
  <si>
    <t>Estrada SRQ-461</t>
  </si>
  <si>
    <t>Conservação Especial - Bloco 05 - Lote 33 - SP 055 - Obras e serviços de conservação especial e reabilitação da sinalização horizontal - Extensão: 13,97km no município de Ubatuba.</t>
  </si>
  <si>
    <t>Serviços de Conservação Especial e reabilitação da sinalização horizontal da SP 055 do km 68,000m ao km  81,970m com extensão total de 13,970km no município de Ubatuba</t>
  </si>
  <si>
    <t>Conservação Especial - Bloco 05 - Lote 34 - SP 055 - Obras e serviços de conservação especial e reabilitação da sinalização horizontal - Extensão: 17,66km no município de Caraguatatuba.</t>
  </si>
  <si>
    <t>Serviços de Conservação Especial e reabilitação da sinalização horizontal da SP 055 do km 81,970m ao km  99,630m com extensão total de 17,660 km no município de Caraguatatuba</t>
  </si>
  <si>
    <t>Conservação Especial - Bloco 05 - Lote 54 - SP 351 - Obras e serviços de conservação especial e reabilitação da sinalização horizontal - Extensão: 14km no município de Altinópolis/Batatais</t>
  </si>
  <si>
    <t>Serviços de Conservação Especial e reabilitação da sinalização horizontal da SP 351 do km 27m ao km  41m com extensão total de 14km no município de Ribeirão Preto/Franca</t>
  </si>
  <si>
    <t>Altinópolis;Batatais</t>
  </si>
  <si>
    <t>Implantação de Rotatória de acesso ao Conjunto Habitacional Dr. Paulo Klinger Costa</t>
  </si>
  <si>
    <t>Execução das obras e serviços de implantação de Rotatoria de Acesso ao Conjunto Habitacional Dr. Paulo Klinger Costa, localizado no km 1,00m da Estrada Vicinal ESP-328, Interligando-se à Rodovia SP 346</t>
  </si>
  <si>
    <t>Implantação de Acesso</t>
  </si>
  <si>
    <t>Espírito Santo do Pinhal</t>
  </si>
  <si>
    <t>Estrada ESP-328</t>
  </si>
  <si>
    <t>SP 056 - Obras e serviços de duplicação - Extensão: 3,08 km</t>
  </si>
  <si>
    <t>Contratação das obras e serviços de duplicação no km 40,100 ao km 43,180 no município de Itaquaquecetuba</t>
  </si>
  <si>
    <t>BR 381 - Obras e serviços emergenciais de implantação de acerca de alambrado em tela metálica galvanizada, destinada à condução segura de fauna - Obra Pontual</t>
  </si>
  <si>
    <t>Contratação das obras e serviços emergenciais de implantação de acerca de alambrado na BR 381 no km 72,000 e 75,000 no município de Mairiporã</t>
  </si>
  <si>
    <t>BR 381</t>
  </si>
  <si>
    <t>SP 613 - Obras de implantação de alambrados para proteção da fauna - Extensão: 26,310</t>
  </si>
  <si>
    <t>Contratação das obras e serviços de implantação de alambrados para proteção da fauna na SP-613 com o Parque Estadual Morro do Diabo e Estação Ecológica Mico Leão Preto, municípios de Teodoro Sampaio e Euclides da Cunha Paulista.</t>
  </si>
  <si>
    <t>Teodoro Sampaio;Euclides da Cunha Paulista</t>
  </si>
  <si>
    <t>SP 125 - Obras e serviços emergenciais de contenção e estabilização de talude com risco iminente - Obra Pontual</t>
  </si>
  <si>
    <t>Contratação das obras e serviços emergenciais de correção e proteção de talude com risco iminente na SP 125 no km 64,800m no municipio de Natividade da Serra</t>
  </si>
  <si>
    <t>Natividade da Serra</t>
  </si>
  <si>
    <t>SP 052 - Obras e serviços emergenciais de correção e proteção de erosão - Obra Pontual</t>
  </si>
  <si>
    <t>Contratação das obras e serviços emergenciais de correção e proteção de erosão na SP 052 no km 219,400m no município de Cruzeiro</t>
  </si>
  <si>
    <t>SP  052</t>
  </si>
  <si>
    <t>SP 312 - Obras e serviços emergenciais de empresa especializada para a readequação do sistema de drenagem no km 39,900m - Obra Pontual</t>
  </si>
  <si>
    <t>Contratação das obras e serviços emergenciais de readequação do sistema de drenagem para controlar os problemas recorrentes de instabilidade do aterro na SP 312 no município de Santana de Parnaíba</t>
  </si>
  <si>
    <t>SP 349 - Obras e serviços emergenciais de recuperação da galeria pluvial  - Obra Pontual</t>
  </si>
  <si>
    <t>Contratação das obras e serviços emergenciais de recuperação da galeria pluvial na SP 349 no km 10,870m no município de Garça</t>
  </si>
  <si>
    <t>Garça</t>
  </si>
  <si>
    <t>SP 349</t>
  </si>
  <si>
    <t>Municipais - Fase 07 - Lote 083 - Estrada Vicinal - BRO-253/RBB-161 - Extensão: 24,68 km</t>
  </si>
  <si>
    <t>Execução de obras e serviços de pavimentação da BRO-253/RBB-161, trecho contemplando os Municípios de Brotas/Ribeirão Bonito com extensão total de 24,68 km.</t>
  </si>
  <si>
    <t>Brotas/Ribeirão Bonito</t>
  </si>
  <si>
    <t>Estrada BRO-253/RBB-161</t>
  </si>
  <si>
    <t>SP 107 - Obras e serviços de implantação de passagem de pedestre - Obra Pontual</t>
  </si>
  <si>
    <t>Contratação das obras e serviços de implantação de passagem de pedestres na SP 107 no km 20,800m no município de Santo Antônio de Posse</t>
  </si>
  <si>
    <t>Implantação de passarela</t>
  </si>
  <si>
    <t>Santo Antônio de Posse</t>
  </si>
  <si>
    <t>SP 056 - Obras e serviços de duplicação - Extensão: 4,04 km</t>
  </si>
  <si>
    <t>Contratação das obras e serviços de duplicação no km 30,700 ao km 34,740 no município de Itaquaquecetuba</t>
  </si>
  <si>
    <t>SP 103 - Obras e serviços emergenciais de reconstrução do sistema de drenagem subterrânea e da plataforma viária - Obra Pontual</t>
  </si>
  <si>
    <t>Contratação das obras e serviços emergenciais de reconstrução do sistema de drenagem subterrânea e da plataforma viária na SP 103 no km 25,500m no município de Jambeiro.</t>
  </si>
  <si>
    <t>Municipais - Implantação de Nova OAE na Estrada Vicinal de Volta Fria, Incluindo Elevação do Greide e Implantação de uma Nova Rotatória e Demolição da Ponte Existente</t>
  </si>
  <si>
    <t>Contratação das obras e serviços de implantação de nova obra de arte especial sobre o rio tiete no km 1,500m no município de Mogi das Cruzes</t>
  </si>
  <si>
    <t>Estrada Vicinal da Volta Fria</t>
  </si>
  <si>
    <t xml:space="preserve">SP 304 - Obras e serviços de implantação de passarela de pedestre no km 167,037m - Obra Pontual </t>
  </si>
  <si>
    <t>Contratação das obras e serviços  de implantação de passarela de pedestres na SP 304 no km 167,037m no município de Piracicaba</t>
  </si>
  <si>
    <t>SP 123 - Contratação das obras de recuperação do pavimento e melhorias da SP 123, do km 1,200m ao km 25,500m - Lote 01</t>
  </si>
  <si>
    <t xml:space="preserve">Contratação das obras de recuperação do pavimento e melhorias da SP 123, do km 1,200m ao km 25,500m  </t>
  </si>
  <si>
    <t>Taubaté;Tremembé;Pindamonhangaba</t>
  </si>
  <si>
    <t>Valor total das obras do SP Pra Toda Obra</t>
  </si>
  <si>
    <t>Extensão total das obras do SP Pra Toda Obra</t>
  </si>
  <si>
    <t>Número total de obras do SP Pra Toda Obra</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</si>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</sst>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R$-416]\ * #,##0.00_-;\-[$R$-416]\ * #,##0.00_-;_-[$R$-416]\ * &quot;-&quot;??_-;_-@_-"/>
    <numFmt numFmtId="165" formatCode="0.000"/>
  </numFmts>
  <fonts count="17">
    <font>
      <sz val="11"/>
      <color theme="1"/>
      <name val="Calibri"/>
      <family val="2"/>
      <scheme val="minor"/>
    </font>
    <font>
      <sz val="11"/>
      <color theme="1"/>
      <name val="Calibri"/>
      <family val="2"/>
      <scheme val="minor"/>
    </font>
    <font>
      <sz val="11"/>
      <color theme="1"/>
      <name val="Calibri"/>
      <family val="2"/>
      <scheme val="minor"/>
    </font>
    <font>
      <b/>
      <sz val="12"/>
      <color theme="0"/>
      <name val="Calibri"/>
      <family val="2"/>
      <scheme val="minor"/>
    </font>
    <font>
      <sz val="12"/>
      <color theme="1"/>
      <name val="Calibri"/>
      <family val="2"/>
      <scheme val="minor"/>
    </font>
    <font>
      <sz val="11"/>
      <color rgb="FF000000"/>
      <name val="Aptos Narrow"/>
      <family val="2"/>
    </font>
    <font>
      <sz val="11"/>
      <color rgb="FF000000"/>
      <name val="Calibri"/>
      <family val="2"/>
    </font>
    <font>
      <b/>
      <sz val="11"/>
      <color rgb="FF000000"/>
      <name val="Aptos Narrow"/>
      <family val="2"/>
    </font>
    <font>
      <sz val="11"/>
      <color theme="1"/>
      <name val="Calibri"/>
      <family val="2"/>
    </font>
    <font>
      <b/>
      <sz val="11"/>
      <color rgb="FF000000"/>
      <name val="Calibri"/>
      <family val="2"/>
    </font>
    <font>
      <b/>
      <sz val="12"/>
      <color rgb="FF000000"/>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sz val="11"/>
      <name val="Calibri"/>
      <family val="2"/>
      <scheme val="minor"/>
    </font>
    <font>
      <sz val="12"/>
      <color theme="1"/>
      <name val="Aptos"/>
      <family val="2"/>
    </font>
    <font>
      <b/>
      <sz val="11"/>
      <color theme="1"/>
      <name val="Calibri"/>
      <family val="2"/>
      <scheme val="minor"/>
    </font>
  </fonts>
  <fills count="7">
    <fill>
      <patternFill patternType="none"/>
    </fill>
    <fill>
      <patternFill patternType="gray125"/>
    </fill>
    <fill>
      <patternFill patternType="solid">
        <fgColor theme="1" tint="4.9989318521683403E-2"/>
        <bgColor indexed="64"/>
      </patternFill>
    </fill>
    <fill>
      <patternFill patternType="solid">
        <fgColor theme="1"/>
        <bgColor indexed="64"/>
      </patternFill>
    </fill>
    <fill>
      <patternFill patternType="solid">
        <fgColor rgb="FFE8E8E8"/>
        <bgColor rgb="FF000000"/>
      </patternFill>
    </fill>
    <fill>
      <patternFill patternType="solid">
        <fgColor rgb="FFFFFF00"/>
        <bgColor indexed="64"/>
      </patternFill>
    </fill>
    <fill>
      <patternFill patternType="solid">
        <fgColor theme="0"/>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theme="0"/>
      </left>
      <right style="thin">
        <color theme="0"/>
      </right>
      <top style="thin">
        <color theme="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13" fillId="0" borderId="0" applyNumberFormat="0" applyFill="0" applyBorder="0" applyAlignment="0" applyProtection="0"/>
  </cellStyleXfs>
  <cellXfs count="114">
    <xf numFmtId="0" fontId="0" fillId="0" borderId="0" xfId="0"/>
    <xf numFmtId="0" fontId="4" fillId="0" borderId="0" xfId="0" applyFont="1" applyAlignment="1">
      <alignment vertical="center"/>
    </xf>
    <xf numFmtId="0" fontId="5" fillId="0" borderId="0" xfId="0" applyFont="1"/>
    <xf numFmtId="0" fontId="0" fillId="0" borderId="0" xfId="0" applyAlignment="1">
      <alignment wrapText="1"/>
    </xf>
    <xf numFmtId="4" fontId="9" fillId="0" borderId="1" xfId="0" applyNumberFormat="1" applyFont="1" applyBorder="1" applyAlignment="1">
      <alignment vertical="center"/>
    </xf>
    <xf numFmtId="0" fontId="8" fillId="0" borderId="0" xfId="0" applyFont="1" applyAlignment="1">
      <alignment vertical="center"/>
    </xf>
    <xf numFmtId="0" fontId="9" fillId="0" borderId="1" xfId="0" applyFont="1" applyBorder="1" applyAlignment="1">
      <alignment vertical="center"/>
    </xf>
    <xf numFmtId="0" fontId="10" fillId="5" borderId="1" xfId="0" applyFont="1" applyFill="1" applyBorder="1" applyAlignment="1">
      <alignment vertical="center" wrapText="1"/>
    </xf>
    <xf numFmtId="4" fontId="10" fillId="5" borderId="1" xfId="0" applyNumberFormat="1" applyFont="1" applyFill="1" applyBorder="1" applyAlignment="1">
      <alignment vertical="center" wrapText="1"/>
    </xf>
    <xf numFmtId="1" fontId="10" fillId="5" borderId="1" xfId="0" applyNumberFormat="1" applyFont="1" applyFill="1" applyBorder="1" applyAlignment="1">
      <alignment vertical="center"/>
    </xf>
    <xf numFmtId="0" fontId="11" fillId="0" borderId="0" xfId="0" applyFont="1"/>
    <xf numFmtId="4" fontId="12" fillId="0" borderId="0" xfId="0" applyNumberFormat="1" applyFont="1"/>
    <xf numFmtId="0" fontId="11" fillId="4" borderId="1" xfId="0" applyFont="1" applyFill="1" applyBorder="1"/>
    <xf numFmtId="4" fontId="11" fillId="4" borderId="1" xfId="0" applyNumberFormat="1" applyFont="1" applyFill="1" applyBorder="1" applyAlignment="1">
      <alignment wrapText="1"/>
    </xf>
    <xf numFmtId="0" fontId="11" fillId="4" borderId="1" xfId="0" applyFont="1" applyFill="1" applyBorder="1" applyAlignment="1">
      <alignment wrapText="1"/>
    </xf>
    <xf numFmtId="4" fontId="11" fillId="0" borderId="0" xfId="0" applyNumberFormat="1" applyFont="1" applyAlignment="1">
      <alignment wrapText="1"/>
    </xf>
    <xf numFmtId="0" fontId="11" fillId="0" borderId="0" xfId="0" applyFont="1" applyAlignment="1">
      <alignment wrapText="1"/>
    </xf>
    <xf numFmtId="164" fontId="9" fillId="0" borderId="1" xfId="0" applyNumberFormat="1" applyFont="1" applyBorder="1" applyAlignment="1">
      <alignment vertical="center"/>
    </xf>
    <xf numFmtId="164" fontId="7" fillId="0" borderId="0" xfId="0" applyNumberFormat="1" applyFont="1"/>
    <xf numFmtId="164" fontId="0" fillId="0" borderId="0" xfId="0" applyNumberFormat="1"/>
    <xf numFmtId="164" fontId="10" fillId="5" borderId="1" xfId="0" applyNumberFormat="1" applyFont="1" applyFill="1" applyBorder="1" applyAlignment="1">
      <alignment vertical="center"/>
    </xf>
    <xf numFmtId="164" fontId="12" fillId="0" borderId="0" xfId="0" applyNumberFormat="1" applyFont="1"/>
    <xf numFmtId="164" fontId="11" fillId="4" borderId="1" xfId="0" applyNumberFormat="1" applyFont="1" applyFill="1" applyBorder="1" applyAlignment="1">
      <alignment wrapText="1"/>
    </xf>
    <xf numFmtId="164" fontId="11" fillId="0" borderId="0" xfId="0" applyNumberFormat="1" applyFont="1" applyAlignment="1">
      <alignment wrapText="1"/>
    </xf>
    <xf numFmtId="0" fontId="14" fillId="0" borderId="1" xfId="0" applyFont="1" applyBorder="1"/>
    <xf numFmtId="2" fontId="0" fillId="0" borderId="0" xfId="0" applyNumberFormat="1" applyAlignment="1">
      <alignment horizontal="right" vertical="center"/>
    </xf>
    <xf numFmtId="0" fontId="2" fillId="0" borderId="0" xfId="0" applyFont="1"/>
    <xf numFmtId="1" fontId="0" fillId="0" borderId="1" xfId="0" applyNumberFormat="1" applyBorder="1"/>
    <xf numFmtId="1" fontId="1" fillId="0" borderId="1" xfId="0" applyNumberFormat="1" applyFont="1" applyBorder="1"/>
    <xf numFmtId="0" fontId="1" fillId="0" borderId="1" xfId="0" applyFont="1" applyBorder="1"/>
    <xf numFmtId="164" fontId="1" fillId="0" borderId="1" xfId="0" applyNumberFormat="1" applyFont="1" applyBorder="1"/>
    <xf numFmtId="14" fontId="1" fillId="0" borderId="1" xfId="0" applyNumberFormat="1" applyFont="1" applyBorder="1"/>
    <xf numFmtId="2" fontId="1" fillId="0" borderId="1" xfId="0" applyNumberFormat="1" applyFont="1" applyBorder="1" applyAlignment="1">
      <alignment horizontal="right" vertical="center"/>
    </xf>
    <xf numFmtId="2" fontId="1" fillId="0" borderId="4" xfId="0" applyNumberFormat="1" applyFont="1" applyBorder="1" applyAlignment="1">
      <alignment horizontal="right" vertical="center"/>
    </xf>
    <xf numFmtId="0" fontId="1" fillId="0" borderId="2" xfId="0" applyFont="1" applyBorder="1"/>
    <xf numFmtId="0" fontId="1" fillId="0" borderId="5" xfId="0" applyFont="1" applyBorder="1"/>
    <xf numFmtId="0" fontId="1" fillId="0" borderId="0" xfId="0" applyFont="1"/>
    <xf numFmtId="0" fontId="1" fillId="0" borderId="1" xfId="0" applyFont="1" applyBorder="1" applyAlignment="1">
      <alignment wrapText="1"/>
    </xf>
    <xf numFmtId="0" fontId="6" fillId="0" borderId="1" xfId="0" applyFont="1" applyBorder="1"/>
    <xf numFmtId="0" fontId="6" fillId="0" borderId="0" xfId="0" applyFont="1" applyAlignment="1">
      <alignment vertical="center"/>
    </xf>
    <xf numFmtId="0" fontId="0" fillId="0" borderId="1" xfId="0" applyBorder="1"/>
    <xf numFmtId="164" fontId="0" fillId="0" borderId="1" xfId="0" applyNumberFormat="1" applyBorder="1"/>
    <xf numFmtId="14" fontId="0" fillId="0" borderId="1" xfId="0" applyNumberFormat="1" applyBorder="1"/>
    <xf numFmtId="2" fontId="0" fillId="0" borderId="1" xfId="0" applyNumberFormat="1" applyBorder="1" applyAlignment="1">
      <alignment horizontal="right" vertical="center"/>
    </xf>
    <xf numFmtId="2" fontId="0" fillId="0" borderId="4" xfId="0" applyNumberFormat="1" applyBorder="1" applyAlignment="1">
      <alignment horizontal="right" vertical="center"/>
    </xf>
    <xf numFmtId="1" fontId="0" fillId="0" borderId="1" xfId="0" applyNumberFormat="1" applyBorder="1" applyAlignment="1">
      <alignment horizontal="right"/>
    </xf>
    <xf numFmtId="0" fontId="0" fillId="0" borderId="0" xfId="0" applyAlignment="1">
      <alignment horizontal="right" indent="1"/>
    </xf>
    <xf numFmtId="0" fontId="0" fillId="0" borderId="0" xfId="0" applyAlignment="1">
      <alignment horizontal="right"/>
    </xf>
    <xf numFmtId="0" fontId="0" fillId="0" borderId="1" xfId="0" applyBorder="1" applyAlignment="1">
      <alignment horizontal="right" indent="1"/>
    </xf>
    <xf numFmtId="0" fontId="0" fillId="0" borderId="1" xfId="0" applyBorder="1" applyAlignment="1">
      <alignment horizontal="right"/>
    </xf>
    <xf numFmtId="164" fontId="1" fillId="0" borderId="2" xfId="0" applyNumberFormat="1" applyFont="1" applyBorder="1"/>
    <xf numFmtId="165" fontId="1" fillId="6" borderId="1" xfId="0" applyNumberFormat="1" applyFont="1" applyFill="1" applyBorder="1"/>
    <xf numFmtId="0" fontId="1" fillId="0" borderId="4" xfId="0" applyFont="1" applyBorder="1"/>
    <xf numFmtId="1" fontId="0" fillId="0" borderId="8" xfId="0" applyNumberFormat="1" applyBorder="1"/>
    <xf numFmtId="165" fontId="1" fillId="0" borderId="4" xfId="0" applyNumberFormat="1" applyFont="1" applyBorder="1" applyAlignment="1">
      <alignment horizontal="right" vertical="center"/>
    </xf>
    <xf numFmtId="1" fontId="1" fillId="6" borderId="1" xfId="0" applyNumberFormat="1" applyFont="1" applyFill="1" applyBorder="1"/>
    <xf numFmtId="0" fontId="1" fillId="6" borderId="1" xfId="0" applyFont="1" applyFill="1" applyBorder="1"/>
    <xf numFmtId="164" fontId="1" fillId="6" borderId="1" xfId="0" applyNumberFormat="1" applyFont="1" applyFill="1" applyBorder="1"/>
    <xf numFmtId="14" fontId="1" fillId="6" borderId="1" xfId="0" applyNumberFormat="1" applyFont="1" applyFill="1" applyBorder="1"/>
    <xf numFmtId="2" fontId="1" fillId="6" borderId="1" xfId="0" applyNumberFormat="1" applyFont="1" applyFill="1" applyBorder="1" applyAlignment="1">
      <alignment horizontal="right" vertical="center"/>
    </xf>
    <xf numFmtId="2" fontId="1" fillId="6" borderId="4" xfId="0" applyNumberFormat="1" applyFont="1" applyFill="1" applyBorder="1" applyAlignment="1">
      <alignment horizontal="right" vertical="center"/>
    </xf>
    <xf numFmtId="1" fontId="0" fillId="6" borderId="1" xfId="0" applyNumberFormat="1" applyFill="1" applyBorder="1" applyAlignment="1">
      <alignment horizontal="right"/>
    </xf>
    <xf numFmtId="0" fontId="0" fillId="6" borderId="0" xfId="0" applyFill="1"/>
    <xf numFmtId="165" fontId="0" fillId="6" borderId="1" xfId="0" applyNumberFormat="1" applyFill="1" applyBorder="1"/>
    <xf numFmtId="4" fontId="0" fillId="0" borderId="0" xfId="0" applyNumberFormat="1"/>
    <xf numFmtId="4" fontId="15" fillId="0" borderId="0" xfId="0" applyNumberFormat="1" applyFont="1"/>
    <xf numFmtId="1" fontId="1" fillId="0" borderId="2" xfId="0" applyNumberFormat="1" applyFont="1" applyBorder="1"/>
    <xf numFmtId="165" fontId="1" fillId="6" borderId="2" xfId="0" applyNumberFormat="1" applyFont="1" applyFill="1" applyBorder="1"/>
    <xf numFmtId="14" fontId="1" fillId="0" borderId="2" xfId="0" applyNumberFormat="1" applyFont="1" applyBorder="1"/>
    <xf numFmtId="2" fontId="1" fillId="0" borderId="2" xfId="0" applyNumberFormat="1" applyFont="1" applyBorder="1" applyAlignment="1">
      <alignment horizontal="right" vertical="center"/>
    </xf>
    <xf numFmtId="2" fontId="1" fillId="0" borderId="7" xfId="0" applyNumberFormat="1" applyFont="1" applyBorder="1" applyAlignment="1">
      <alignment horizontal="right" vertical="center"/>
    </xf>
    <xf numFmtId="0" fontId="0" fillId="6" borderId="1" xfId="0" applyFill="1" applyBorder="1"/>
    <xf numFmtId="164" fontId="0" fillId="6" borderId="1" xfId="0" applyNumberFormat="1" applyFill="1" applyBorder="1"/>
    <xf numFmtId="14" fontId="0" fillId="6" borderId="1" xfId="0" applyNumberFormat="1" applyFill="1" applyBorder="1"/>
    <xf numFmtId="2" fontId="0" fillId="6" borderId="1" xfId="0" applyNumberFormat="1" applyFill="1" applyBorder="1" applyAlignment="1">
      <alignment horizontal="right" vertical="center"/>
    </xf>
    <xf numFmtId="0" fontId="0" fillId="6" borderId="1" xfId="0" applyFill="1" applyBorder="1" applyAlignment="1">
      <alignment horizontal="right"/>
    </xf>
    <xf numFmtId="1" fontId="0" fillId="0" borderId="2" xfId="0" applyNumberFormat="1" applyBorder="1"/>
    <xf numFmtId="1" fontId="0" fillId="6" borderId="1" xfId="0" applyNumberFormat="1" applyFill="1" applyBorder="1"/>
    <xf numFmtId="2" fontId="1" fillId="6" borderId="1" xfId="0" applyNumberFormat="1" applyFont="1" applyFill="1" applyBorder="1" applyAlignment="1">
      <alignment horizontal="left" vertical="center"/>
    </xf>
    <xf numFmtId="2" fontId="1" fillId="6" borderId="4" xfId="0" applyNumberFormat="1" applyFont="1" applyFill="1" applyBorder="1" applyAlignment="1">
      <alignment horizontal="left" vertical="center"/>
    </xf>
    <xf numFmtId="0" fontId="1" fillId="6" borderId="4" xfId="0" applyFont="1" applyFill="1" applyBorder="1"/>
    <xf numFmtId="0" fontId="1" fillId="6" borderId="5" xfId="0" applyFont="1" applyFill="1" applyBorder="1"/>
    <xf numFmtId="2" fontId="0" fillId="6" borderId="0" xfId="0" applyNumberFormat="1" applyFill="1" applyAlignment="1">
      <alignment horizontal="right" vertical="center"/>
    </xf>
    <xf numFmtId="0" fontId="0" fillId="6" borderId="0" xfId="0" applyFill="1" applyAlignment="1">
      <alignment horizontal="right" indent="1"/>
    </xf>
    <xf numFmtId="0" fontId="0" fillId="6" borderId="0" xfId="0" applyFill="1" applyAlignment="1">
      <alignment horizontal="right"/>
    </xf>
    <xf numFmtId="0" fontId="16" fillId="6" borderId="0" xfId="0" applyFont="1" applyFill="1"/>
    <xf numFmtId="0" fontId="1" fillId="6" borderId="0" xfId="0" applyFont="1" applyFill="1"/>
    <xf numFmtId="0" fontId="0" fillId="0" borderId="4" xfId="0" applyBorder="1"/>
    <xf numFmtId="0" fontId="0" fillId="6" borderId="4" xfId="0" applyFill="1" applyBorder="1"/>
    <xf numFmtId="0" fontId="1" fillId="6" borderId="2" xfId="0" applyFont="1" applyFill="1" applyBorder="1"/>
    <xf numFmtId="0" fontId="0" fillId="6" borderId="2" xfId="0" applyFill="1" applyBorder="1"/>
    <xf numFmtId="164" fontId="1" fillId="6" borderId="2" xfId="0" applyNumberFormat="1" applyFont="1" applyFill="1" applyBorder="1"/>
    <xf numFmtId="164" fontId="0" fillId="6" borderId="2" xfId="0" applyNumberFormat="1" applyFill="1" applyBorder="1"/>
    <xf numFmtId="164" fontId="1" fillId="6" borderId="4" xfId="0" applyNumberFormat="1" applyFont="1" applyFill="1" applyBorder="1"/>
    <xf numFmtId="0" fontId="6" fillId="6" borderId="6" xfId="0" applyFont="1" applyFill="1" applyBorder="1"/>
    <xf numFmtId="0" fontId="0" fillId="0" borderId="5" xfId="0" applyBorder="1"/>
    <xf numFmtId="1" fontId="0" fillId="0" borderId="8" xfId="0" applyNumberFormat="1" applyBorder="1" applyAlignment="1">
      <alignment horizontal="right"/>
    </xf>
    <xf numFmtId="1" fontId="0" fillId="0" borderId="2" xfId="0" applyNumberFormat="1" applyBorder="1" applyAlignment="1">
      <alignment horizontal="right"/>
    </xf>
    <xf numFmtId="1" fontId="0" fillId="6" borderId="2" xfId="0" applyNumberFormat="1" applyFill="1" applyBorder="1" applyAlignment="1">
      <alignment horizontal="right"/>
    </xf>
    <xf numFmtId="1" fontId="0" fillId="6" borderId="8" xfId="0" applyNumberFormat="1" applyFill="1" applyBorder="1" applyAlignment="1">
      <alignment horizontal="right"/>
    </xf>
    <xf numFmtId="0" fontId="3" fillId="2" borderId="3" xfId="0" applyFont="1" applyFill="1" applyBorder="1" applyAlignment="1">
      <alignment vertical="center" wrapText="1"/>
    </xf>
    <xf numFmtId="0" fontId="0" fillId="6" borderId="0" xfId="0" applyFill="1" applyAlignment="1">
      <alignment wrapText="1"/>
    </xf>
    <xf numFmtId="165" fontId="1" fillId="0" borderId="1" xfId="0" applyNumberFormat="1" applyFont="1" applyBorder="1" applyAlignment="1">
      <alignment horizontal="right" vertical="center"/>
    </xf>
    <xf numFmtId="165" fontId="0" fillId="0" borderId="1" xfId="0" applyNumberFormat="1" applyBorder="1" applyAlignment="1">
      <alignment horizontal="right" vertical="center"/>
    </xf>
    <xf numFmtId="165" fontId="1" fillId="6" borderId="1" xfId="0" applyNumberFormat="1" applyFont="1" applyFill="1" applyBorder="1" applyAlignment="1">
      <alignment horizontal="right" vertical="center"/>
    </xf>
    <xf numFmtId="165" fontId="0" fillId="0" borderId="4" xfId="0" applyNumberFormat="1" applyBorder="1" applyAlignment="1">
      <alignment horizontal="right" vertical="center"/>
    </xf>
    <xf numFmtId="165" fontId="1" fillId="6" borderId="4" xfId="0" applyNumberFormat="1" applyFont="1" applyFill="1" applyBorder="1" applyAlignment="1">
      <alignment horizontal="right" vertical="center"/>
    </xf>
    <xf numFmtId="2" fontId="3" fillId="3" borderId="3" xfId="0" applyNumberFormat="1" applyFont="1" applyFill="1" applyBorder="1" applyAlignment="1">
      <alignment horizontal="left" vertical="center" wrapText="1" indent="1"/>
    </xf>
    <xf numFmtId="2" fontId="3" fillId="3" borderId="3" xfId="0" applyNumberFormat="1" applyFont="1" applyFill="1" applyBorder="1" applyAlignment="1">
      <alignment horizontal="left" vertical="center" wrapText="1"/>
    </xf>
    <xf numFmtId="0" fontId="3" fillId="3" borderId="3" xfId="0" applyFont="1" applyFill="1" applyBorder="1" applyAlignment="1">
      <alignment vertical="center" wrapText="1"/>
    </xf>
    <xf numFmtId="0" fontId="10" fillId="4" borderId="4" xfId="0" applyFont="1" applyFill="1" applyBorder="1" applyAlignment="1">
      <alignment horizontal="center"/>
    </xf>
    <xf numFmtId="0" fontId="10" fillId="4" borderId="5" xfId="0" applyFont="1" applyFill="1" applyBorder="1" applyAlignment="1">
      <alignment horizontal="center"/>
    </xf>
    <xf numFmtId="2" fontId="3" fillId="3" borderId="3" xfId="0" applyNumberFormat="1" applyFont="1" applyFill="1" applyBorder="1" applyAlignment="1">
      <alignment horizontal="right" vertical="center" wrapText="1"/>
    </xf>
    <xf numFmtId="0" fontId="4" fillId="0" borderId="0" xfId="0" applyFont="1" applyAlignment="1">
      <alignment vertical="center" wrapText="1"/>
    </xf>
  </cellXfs>
  <cellStyles count="2">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33D6A-FB2B-4655-9272-44B787E006EE}">
  <sheetPr codeName="Planilha1"/>
  <dimension ref="A1:W661"/>
  <sheetViews>
    <sheetView tabSelected="1" topLeftCell="K1" zoomScale="112" zoomScaleNormal="112" zoomScaleSheetLayoutView="100" workbookViewId="0">
      <selection activeCell="I15" sqref="I15"/>
    </sheetView>
  </sheetViews>
  <sheetFormatPr defaultColWidth="9.140625" defaultRowHeight="15"/>
  <cols>
    <col min="1" max="1" width="6.140625" customWidth="1"/>
    <col min="2" max="2" width="131.85546875" customWidth="1"/>
    <col min="3" max="3" width="139.85546875" style="3" customWidth="1"/>
    <col min="4" max="4" width="25.5703125" customWidth="1"/>
    <col min="5" max="5" width="13.28515625" customWidth="1"/>
    <col min="6" max="6" width="16.42578125" customWidth="1"/>
    <col min="7" max="7" width="11.85546875" customWidth="1"/>
    <col min="8" max="8" width="21.42578125" customWidth="1"/>
    <col min="9" max="9" width="27.28515625" customWidth="1"/>
    <col min="10" max="10" width="20.85546875" customWidth="1"/>
    <col min="11" max="11" width="25" style="26" customWidth="1"/>
    <col min="12" max="12" width="33.85546875" style="26" customWidth="1"/>
    <col min="13" max="13" width="10.42578125" customWidth="1"/>
    <col min="14" max="14" width="17.42578125" customWidth="1"/>
    <col min="15" max="15" width="13.85546875" customWidth="1"/>
    <col min="16" max="16" width="16.85546875" customWidth="1"/>
    <col min="17" max="17" width="25.85546875" customWidth="1"/>
    <col min="18" max="18" width="34.7109375" customWidth="1"/>
    <col min="19" max="19" width="14.28515625" style="25" customWidth="1"/>
    <col min="20" max="20" width="13.42578125" style="25" customWidth="1"/>
    <col min="21" max="21" width="18.7109375" style="46" customWidth="1"/>
    <col min="22" max="22" width="23.7109375" style="46" customWidth="1"/>
    <col min="23" max="23" width="17" style="47" customWidth="1"/>
  </cols>
  <sheetData>
    <row r="1" spans="1:23" s="113" customFormat="1" ht="36.75" customHeight="1">
      <c r="A1" s="109" t="s">
        <v>0</v>
      </c>
      <c r="B1" s="100" t="s">
        <v>1</v>
      </c>
      <c r="C1" s="100" t="s">
        <v>2</v>
      </c>
      <c r="D1" s="100" t="s">
        <v>3</v>
      </c>
      <c r="E1" s="100" t="s">
        <v>4</v>
      </c>
      <c r="F1" s="100" t="s">
        <v>5</v>
      </c>
      <c r="G1" s="100" t="s">
        <v>6</v>
      </c>
      <c r="H1" s="100" t="s">
        <v>7</v>
      </c>
      <c r="I1" s="100" t="s">
        <v>8</v>
      </c>
      <c r="J1" s="100" t="s">
        <v>9</v>
      </c>
      <c r="K1" s="100" t="s">
        <v>10</v>
      </c>
      <c r="L1" s="100" t="s">
        <v>11</v>
      </c>
      <c r="M1" s="100" t="s">
        <v>12</v>
      </c>
      <c r="N1" s="109" t="s">
        <v>13</v>
      </c>
      <c r="O1" s="109" t="s">
        <v>14</v>
      </c>
      <c r="P1" s="109" t="s">
        <v>15</v>
      </c>
      <c r="Q1" s="109" t="s">
        <v>16</v>
      </c>
      <c r="R1" s="109" t="s">
        <v>17</v>
      </c>
      <c r="S1" s="112" t="s">
        <v>18</v>
      </c>
      <c r="T1" s="112" t="s">
        <v>19</v>
      </c>
      <c r="U1" s="107" t="s">
        <v>20</v>
      </c>
      <c r="V1" s="107" t="s">
        <v>21</v>
      </c>
      <c r="W1" s="108" t="s">
        <v>22</v>
      </c>
    </row>
    <row r="2" spans="1:23">
      <c r="A2" s="55">
        <v>45</v>
      </c>
      <c r="B2" s="56" t="s">
        <v>23</v>
      </c>
      <c r="C2" s="56" t="s">
        <v>24</v>
      </c>
      <c r="D2" s="56" t="s">
        <v>25</v>
      </c>
      <c r="E2" s="56" t="s">
        <v>26</v>
      </c>
      <c r="F2" s="56" t="s">
        <v>27</v>
      </c>
      <c r="G2" s="56" t="s">
        <v>28</v>
      </c>
      <c r="H2" s="56" t="s">
        <v>29</v>
      </c>
      <c r="I2" s="56" t="s">
        <v>30</v>
      </c>
      <c r="J2" s="57">
        <v>34256135.520000003</v>
      </c>
      <c r="K2" s="56" t="s">
        <v>31</v>
      </c>
      <c r="L2" s="56" t="s">
        <v>32</v>
      </c>
      <c r="M2" s="56" t="s">
        <v>33</v>
      </c>
      <c r="N2" s="51">
        <v>91.94</v>
      </c>
      <c r="O2" s="58">
        <v>44676</v>
      </c>
      <c r="P2" s="58">
        <v>45041</v>
      </c>
      <c r="Q2" s="58">
        <v>45041</v>
      </c>
      <c r="R2" s="56" t="s">
        <v>34</v>
      </c>
      <c r="S2" s="59" t="s">
        <v>35</v>
      </c>
      <c r="T2" s="60" t="s">
        <v>36</v>
      </c>
      <c r="U2" s="77">
        <v>57.922199999999997</v>
      </c>
      <c r="V2" s="77">
        <v>173.76659999999998</v>
      </c>
      <c r="W2" s="77">
        <v>231.68879999999999</v>
      </c>
    </row>
    <row r="3" spans="1:23">
      <c r="A3" s="55">
        <v>78</v>
      </c>
      <c r="B3" s="56" t="s">
        <v>37</v>
      </c>
      <c r="C3" s="56" t="s">
        <v>38</v>
      </c>
      <c r="D3" s="56" t="s">
        <v>25</v>
      </c>
      <c r="E3" s="56" t="s">
        <v>26</v>
      </c>
      <c r="F3" s="56" t="s">
        <v>27</v>
      </c>
      <c r="G3" s="56" t="s">
        <v>28</v>
      </c>
      <c r="H3" s="56" t="s">
        <v>39</v>
      </c>
      <c r="I3" s="56" t="s">
        <v>40</v>
      </c>
      <c r="J3" s="57">
        <v>26941443.32</v>
      </c>
      <c r="K3" s="56" t="s">
        <v>41</v>
      </c>
      <c r="L3" s="56" t="s">
        <v>42</v>
      </c>
      <c r="M3" s="56" t="s">
        <v>33</v>
      </c>
      <c r="N3" s="51">
        <v>21.103000000000002</v>
      </c>
      <c r="O3" s="58">
        <v>44464</v>
      </c>
      <c r="P3" s="58">
        <v>45010</v>
      </c>
      <c r="Q3" s="58">
        <v>45010</v>
      </c>
      <c r="R3" s="56" t="s">
        <v>43</v>
      </c>
      <c r="S3" s="59">
        <v>0</v>
      </c>
      <c r="T3" s="60">
        <v>21.1</v>
      </c>
      <c r="U3" s="77">
        <v>123.45255</v>
      </c>
      <c r="V3" s="77">
        <v>370.35765000000004</v>
      </c>
      <c r="W3" s="77">
        <v>493.81020000000001</v>
      </c>
    </row>
    <row r="4" spans="1:23">
      <c r="A4" s="55">
        <v>125</v>
      </c>
      <c r="B4" s="56" t="s">
        <v>44</v>
      </c>
      <c r="C4" s="56" t="s">
        <v>45</v>
      </c>
      <c r="D4" s="56" t="s">
        <v>25</v>
      </c>
      <c r="E4" s="56" t="s">
        <v>26</v>
      </c>
      <c r="F4" s="56" t="s">
        <v>27</v>
      </c>
      <c r="G4" s="56" t="s">
        <v>28</v>
      </c>
      <c r="H4" s="56" t="s">
        <v>46</v>
      </c>
      <c r="I4" s="56" t="s">
        <v>40</v>
      </c>
      <c r="J4" s="57">
        <v>2917834.21</v>
      </c>
      <c r="K4" s="56" t="s">
        <v>47</v>
      </c>
      <c r="L4" s="56" t="s">
        <v>48</v>
      </c>
      <c r="M4" s="56" t="s">
        <v>33</v>
      </c>
      <c r="N4" s="51">
        <v>4.2</v>
      </c>
      <c r="O4" s="58">
        <v>44890</v>
      </c>
      <c r="P4" s="58">
        <v>45010</v>
      </c>
      <c r="Q4" s="58">
        <v>45010</v>
      </c>
      <c r="R4" s="56" t="s">
        <v>49</v>
      </c>
      <c r="S4" s="59">
        <v>0</v>
      </c>
      <c r="T4" s="60">
        <v>4.2</v>
      </c>
      <c r="U4" s="77">
        <v>13.23</v>
      </c>
      <c r="V4" s="77">
        <v>39.69</v>
      </c>
      <c r="W4" s="77">
        <v>52.92</v>
      </c>
    </row>
    <row r="5" spans="1:23">
      <c r="A5" s="55">
        <v>126</v>
      </c>
      <c r="B5" s="56" t="s">
        <v>50</v>
      </c>
      <c r="C5" s="56" t="s">
        <v>51</v>
      </c>
      <c r="D5" s="56" t="s">
        <v>25</v>
      </c>
      <c r="E5" s="56" t="s">
        <v>26</v>
      </c>
      <c r="F5" s="56" t="s">
        <v>27</v>
      </c>
      <c r="G5" s="56" t="s">
        <v>28</v>
      </c>
      <c r="H5" s="56" t="s">
        <v>46</v>
      </c>
      <c r="I5" s="56" t="s">
        <v>40</v>
      </c>
      <c r="J5" s="57">
        <v>19157037.469999999</v>
      </c>
      <c r="K5" s="56" t="s">
        <v>52</v>
      </c>
      <c r="L5" s="56" t="s">
        <v>53</v>
      </c>
      <c r="M5" s="56" t="s">
        <v>33</v>
      </c>
      <c r="N5" s="51">
        <v>19.559999999999999</v>
      </c>
      <c r="O5" s="58">
        <v>44676</v>
      </c>
      <c r="P5" s="58">
        <v>45041</v>
      </c>
      <c r="Q5" s="58">
        <v>45041</v>
      </c>
      <c r="R5" s="56" t="s">
        <v>54</v>
      </c>
      <c r="S5" s="59">
        <v>0</v>
      </c>
      <c r="T5" s="60">
        <v>19.559999999999999</v>
      </c>
      <c r="U5" s="77">
        <v>61.613999999999997</v>
      </c>
      <c r="V5" s="77">
        <v>184.84199999999998</v>
      </c>
      <c r="W5" s="77">
        <v>246.45599999999999</v>
      </c>
    </row>
    <row r="6" spans="1:23">
      <c r="A6" s="55">
        <v>127</v>
      </c>
      <c r="B6" s="56" t="s">
        <v>55</v>
      </c>
      <c r="C6" s="56" t="s">
        <v>56</v>
      </c>
      <c r="D6" s="56" t="s">
        <v>25</v>
      </c>
      <c r="E6" s="56" t="s">
        <v>26</v>
      </c>
      <c r="F6" s="56" t="s">
        <v>27</v>
      </c>
      <c r="G6" s="56" t="s">
        <v>28</v>
      </c>
      <c r="H6" s="56" t="s">
        <v>46</v>
      </c>
      <c r="I6" s="56" t="s">
        <v>40</v>
      </c>
      <c r="J6" s="57">
        <v>14630318.25</v>
      </c>
      <c r="K6" s="56" t="s">
        <v>57</v>
      </c>
      <c r="L6" s="56" t="s">
        <v>53</v>
      </c>
      <c r="M6" s="56" t="s">
        <v>33</v>
      </c>
      <c r="N6" s="51">
        <v>14.1</v>
      </c>
      <c r="O6" s="58">
        <v>44706</v>
      </c>
      <c r="P6" s="58">
        <v>45071</v>
      </c>
      <c r="Q6" s="58">
        <v>45071</v>
      </c>
      <c r="R6" s="56" t="s">
        <v>58</v>
      </c>
      <c r="S6" s="59">
        <v>0</v>
      </c>
      <c r="T6" s="60">
        <v>14.1</v>
      </c>
      <c r="U6" s="77">
        <v>44.414999999999999</v>
      </c>
      <c r="V6" s="77">
        <v>133.245</v>
      </c>
      <c r="W6" s="77">
        <v>177.66</v>
      </c>
    </row>
    <row r="7" spans="1:23">
      <c r="A7" s="55">
        <v>128</v>
      </c>
      <c r="B7" s="56" t="s">
        <v>59</v>
      </c>
      <c r="C7" s="56" t="s">
        <v>60</v>
      </c>
      <c r="D7" s="56" t="s">
        <v>25</v>
      </c>
      <c r="E7" s="56" t="s">
        <v>26</v>
      </c>
      <c r="F7" s="56" t="s">
        <v>27</v>
      </c>
      <c r="G7" s="56" t="s">
        <v>28</v>
      </c>
      <c r="H7" s="56" t="s">
        <v>46</v>
      </c>
      <c r="I7" s="56" t="s">
        <v>40</v>
      </c>
      <c r="J7" s="57">
        <v>15660518.82</v>
      </c>
      <c r="K7" s="56" t="s">
        <v>61</v>
      </c>
      <c r="L7" s="56" t="s">
        <v>62</v>
      </c>
      <c r="M7" s="56" t="s">
        <v>33</v>
      </c>
      <c r="N7" s="51">
        <v>33.6</v>
      </c>
      <c r="O7" s="58">
        <v>44676</v>
      </c>
      <c r="P7" s="58">
        <v>45041</v>
      </c>
      <c r="Q7" s="58">
        <v>45041</v>
      </c>
      <c r="R7" s="56" t="s">
        <v>63</v>
      </c>
      <c r="S7" s="59">
        <v>0</v>
      </c>
      <c r="T7" s="60">
        <v>33.6</v>
      </c>
      <c r="U7" s="77">
        <v>105.84</v>
      </c>
      <c r="V7" s="77">
        <v>317.52</v>
      </c>
      <c r="W7" s="77">
        <v>423.36</v>
      </c>
    </row>
    <row r="8" spans="1:23">
      <c r="A8" s="55">
        <v>129</v>
      </c>
      <c r="B8" s="56" t="s">
        <v>64</v>
      </c>
      <c r="C8" s="56" t="s">
        <v>65</v>
      </c>
      <c r="D8" s="56" t="s">
        <v>25</v>
      </c>
      <c r="E8" s="56" t="s">
        <v>26</v>
      </c>
      <c r="F8" s="56" t="s">
        <v>27</v>
      </c>
      <c r="G8" s="56" t="s">
        <v>28</v>
      </c>
      <c r="H8" s="56" t="s">
        <v>46</v>
      </c>
      <c r="I8" s="56" t="s">
        <v>40</v>
      </c>
      <c r="J8" s="57">
        <v>8037677.5899999999</v>
      </c>
      <c r="K8" s="56" t="s">
        <v>66</v>
      </c>
      <c r="L8" s="56" t="s">
        <v>62</v>
      </c>
      <c r="M8" s="56" t="s">
        <v>33</v>
      </c>
      <c r="N8" s="51">
        <v>11.4</v>
      </c>
      <c r="O8" s="58">
        <v>44676</v>
      </c>
      <c r="P8" s="58">
        <v>45041</v>
      </c>
      <c r="Q8" s="58">
        <v>45041</v>
      </c>
      <c r="R8" s="56" t="s">
        <v>67</v>
      </c>
      <c r="S8" s="59">
        <v>0</v>
      </c>
      <c r="T8" s="60">
        <v>11.4</v>
      </c>
      <c r="U8" s="77">
        <v>35.909999999999997</v>
      </c>
      <c r="V8" s="77">
        <v>107.72999999999999</v>
      </c>
      <c r="W8" s="77">
        <v>143.63999999999999</v>
      </c>
    </row>
    <row r="9" spans="1:23">
      <c r="A9" s="55">
        <v>130</v>
      </c>
      <c r="B9" s="56" t="s">
        <v>68</v>
      </c>
      <c r="C9" s="56" t="s">
        <v>69</v>
      </c>
      <c r="D9" s="56" t="s">
        <v>25</v>
      </c>
      <c r="E9" s="56" t="s">
        <v>26</v>
      </c>
      <c r="F9" s="56" t="s">
        <v>27</v>
      </c>
      <c r="G9" s="56" t="s">
        <v>28</v>
      </c>
      <c r="H9" s="56" t="s">
        <v>46</v>
      </c>
      <c r="I9" s="56" t="s">
        <v>40</v>
      </c>
      <c r="J9" s="57">
        <v>8070223.0499999998</v>
      </c>
      <c r="K9" s="56" t="s">
        <v>70</v>
      </c>
      <c r="L9" s="56" t="s">
        <v>62</v>
      </c>
      <c r="M9" s="56" t="s">
        <v>33</v>
      </c>
      <c r="N9" s="51">
        <v>11.1</v>
      </c>
      <c r="O9" s="58">
        <v>44676</v>
      </c>
      <c r="P9" s="58">
        <v>45041</v>
      </c>
      <c r="Q9" s="58">
        <v>45041</v>
      </c>
      <c r="R9" s="56" t="s">
        <v>71</v>
      </c>
      <c r="S9" s="59">
        <v>0</v>
      </c>
      <c r="T9" s="60">
        <v>11.1</v>
      </c>
      <c r="U9" s="77">
        <v>34.964999999999996</v>
      </c>
      <c r="V9" s="77">
        <v>104.89499999999998</v>
      </c>
      <c r="W9" s="77">
        <v>139.85999999999999</v>
      </c>
    </row>
    <row r="10" spans="1:23">
      <c r="A10" s="55">
        <v>131</v>
      </c>
      <c r="B10" s="56" t="s">
        <v>72</v>
      </c>
      <c r="C10" s="56" t="s">
        <v>73</v>
      </c>
      <c r="D10" s="56" t="s">
        <v>25</v>
      </c>
      <c r="E10" s="56" t="s">
        <v>26</v>
      </c>
      <c r="F10" s="56" t="s">
        <v>27</v>
      </c>
      <c r="G10" s="56" t="s">
        <v>28</v>
      </c>
      <c r="H10" s="56" t="s">
        <v>46</v>
      </c>
      <c r="I10" s="56" t="s">
        <v>40</v>
      </c>
      <c r="J10" s="57">
        <v>9891901.6300000008</v>
      </c>
      <c r="K10" s="56" t="s">
        <v>74</v>
      </c>
      <c r="L10" s="56" t="s">
        <v>62</v>
      </c>
      <c r="M10" s="56" t="s">
        <v>33</v>
      </c>
      <c r="N10" s="51">
        <v>11.14</v>
      </c>
      <c r="O10" s="58">
        <v>44676</v>
      </c>
      <c r="P10" s="58">
        <v>45041</v>
      </c>
      <c r="Q10" s="58">
        <v>45041</v>
      </c>
      <c r="R10" s="56" t="s">
        <v>75</v>
      </c>
      <c r="S10" s="59">
        <v>0</v>
      </c>
      <c r="T10" s="60">
        <v>11.14</v>
      </c>
      <c r="U10" s="77">
        <v>35.091000000000001</v>
      </c>
      <c r="V10" s="77">
        <v>105.273</v>
      </c>
      <c r="W10" s="77">
        <v>140.364</v>
      </c>
    </row>
    <row r="11" spans="1:23" ht="16.5" customHeight="1">
      <c r="A11" s="55">
        <v>132</v>
      </c>
      <c r="B11" s="71" t="s">
        <v>76</v>
      </c>
      <c r="C11" s="56" t="s">
        <v>77</v>
      </c>
      <c r="D11" s="56" t="s">
        <v>25</v>
      </c>
      <c r="E11" s="56" t="s">
        <v>26</v>
      </c>
      <c r="F11" s="56" t="s">
        <v>27</v>
      </c>
      <c r="G11" s="56" t="s">
        <v>28</v>
      </c>
      <c r="H11" s="56" t="s">
        <v>46</v>
      </c>
      <c r="I11" s="56" t="s">
        <v>40</v>
      </c>
      <c r="J11" s="57">
        <v>15727833.66</v>
      </c>
      <c r="K11" s="56" t="s">
        <v>78</v>
      </c>
      <c r="L11" s="56" t="s">
        <v>62</v>
      </c>
      <c r="M11" s="56" t="s">
        <v>33</v>
      </c>
      <c r="N11" s="51">
        <v>16.88</v>
      </c>
      <c r="O11" s="58">
        <v>44676</v>
      </c>
      <c r="P11" s="58">
        <v>45041</v>
      </c>
      <c r="Q11" s="58">
        <v>45041</v>
      </c>
      <c r="R11" s="56" t="s">
        <v>79</v>
      </c>
      <c r="S11" s="59">
        <v>0</v>
      </c>
      <c r="T11" s="60">
        <v>16.88</v>
      </c>
      <c r="U11" s="77">
        <v>53.171999999999997</v>
      </c>
      <c r="V11" s="77">
        <v>159.51599999999999</v>
      </c>
      <c r="W11" s="77">
        <v>212.68799999999999</v>
      </c>
    </row>
    <row r="12" spans="1:23">
      <c r="A12" s="55">
        <v>133</v>
      </c>
      <c r="B12" s="56" t="s">
        <v>80</v>
      </c>
      <c r="C12" s="56" t="s">
        <v>81</v>
      </c>
      <c r="D12" s="56" t="s">
        <v>25</v>
      </c>
      <c r="E12" s="56" t="s">
        <v>26</v>
      </c>
      <c r="F12" s="56" t="s">
        <v>27</v>
      </c>
      <c r="G12" s="56" t="s">
        <v>28</v>
      </c>
      <c r="H12" s="56" t="s">
        <v>46</v>
      </c>
      <c r="I12" s="56" t="s">
        <v>40</v>
      </c>
      <c r="J12" s="57">
        <v>21326346.379999999</v>
      </c>
      <c r="K12" s="56" t="s">
        <v>82</v>
      </c>
      <c r="L12" s="56" t="s">
        <v>83</v>
      </c>
      <c r="M12" s="56" t="s">
        <v>33</v>
      </c>
      <c r="N12" s="51">
        <v>29.5</v>
      </c>
      <c r="O12" s="58">
        <v>44676</v>
      </c>
      <c r="P12" s="58">
        <v>45041</v>
      </c>
      <c r="Q12" s="58">
        <v>45102</v>
      </c>
      <c r="R12" s="56" t="s">
        <v>84</v>
      </c>
      <c r="S12" s="59">
        <v>0</v>
      </c>
      <c r="T12" s="60">
        <v>29.5</v>
      </c>
      <c r="U12" s="77">
        <v>92.924999999999997</v>
      </c>
      <c r="V12" s="77">
        <v>278.77499999999998</v>
      </c>
      <c r="W12" s="77">
        <v>371.7</v>
      </c>
    </row>
    <row r="13" spans="1:23">
      <c r="A13" s="55">
        <v>134</v>
      </c>
      <c r="B13" s="56" t="s">
        <v>85</v>
      </c>
      <c r="C13" s="56" t="s">
        <v>86</v>
      </c>
      <c r="D13" s="56" t="s">
        <v>25</v>
      </c>
      <c r="E13" s="56" t="s">
        <v>26</v>
      </c>
      <c r="F13" s="56" t="s">
        <v>27</v>
      </c>
      <c r="G13" s="56" t="s">
        <v>28</v>
      </c>
      <c r="H13" s="56" t="s">
        <v>46</v>
      </c>
      <c r="I13" s="56" t="s">
        <v>40</v>
      </c>
      <c r="J13" s="57">
        <v>23648684.579999998</v>
      </c>
      <c r="K13" s="56" t="s">
        <v>87</v>
      </c>
      <c r="L13" s="56" t="s">
        <v>88</v>
      </c>
      <c r="M13" s="56" t="s">
        <v>33</v>
      </c>
      <c r="N13" s="51">
        <v>34.700000000000003</v>
      </c>
      <c r="O13" s="58">
        <v>44706</v>
      </c>
      <c r="P13" s="58">
        <v>45071</v>
      </c>
      <c r="Q13" s="58">
        <v>45071</v>
      </c>
      <c r="R13" s="56" t="s">
        <v>89</v>
      </c>
      <c r="S13" s="59">
        <v>0</v>
      </c>
      <c r="T13" s="60">
        <v>34.700000000000003</v>
      </c>
      <c r="U13" s="77">
        <v>109.30500000000001</v>
      </c>
      <c r="V13" s="77">
        <v>327.91500000000002</v>
      </c>
      <c r="W13" s="77">
        <v>437.22</v>
      </c>
    </row>
    <row r="14" spans="1:23">
      <c r="A14" s="55">
        <v>135</v>
      </c>
      <c r="B14" s="56" t="s">
        <v>90</v>
      </c>
      <c r="C14" s="56" t="s">
        <v>91</v>
      </c>
      <c r="D14" s="56" t="s">
        <v>25</v>
      </c>
      <c r="E14" s="56" t="s">
        <v>26</v>
      </c>
      <c r="F14" s="56" t="s">
        <v>27</v>
      </c>
      <c r="G14" s="56" t="s">
        <v>28</v>
      </c>
      <c r="H14" s="56" t="s">
        <v>46</v>
      </c>
      <c r="I14" s="56" t="s">
        <v>40</v>
      </c>
      <c r="J14" s="57">
        <v>23341132.02</v>
      </c>
      <c r="K14" s="56" t="s">
        <v>92</v>
      </c>
      <c r="L14" s="56" t="s">
        <v>93</v>
      </c>
      <c r="M14" s="56" t="s">
        <v>33</v>
      </c>
      <c r="N14" s="51">
        <v>19.954999999999998</v>
      </c>
      <c r="O14" s="58">
        <v>44742</v>
      </c>
      <c r="P14" s="58">
        <v>45107</v>
      </c>
      <c r="Q14" s="58">
        <v>45260</v>
      </c>
      <c r="R14" s="56" t="s">
        <v>94</v>
      </c>
      <c r="S14" s="59">
        <v>0</v>
      </c>
      <c r="T14" s="60">
        <v>19.96</v>
      </c>
      <c r="U14" s="77">
        <v>62.858249999999991</v>
      </c>
      <c r="V14" s="77">
        <v>188.57474999999997</v>
      </c>
      <c r="W14" s="77">
        <v>251.43299999999996</v>
      </c>
    </row>
    <row r="15" spans="1:23">
      <c r="A15" s="55">
        <v>137</v>
      </c>
      <c r="B15" s="56" t="s">
        <v>95</v>
      </c>
      <c r="C15" s="56" t="s">
        <v>96</v>
      </c>
      <c r="D15" s="56" t="s">
        <v>25</v>
      </c>
      <c r="E15" s="56" t="s">
        <v>26</v>
      </c>
      <c r="F15" s="56" t="s">
        <v>27</v>
      </c>
      <c r="G15" s="56" t="s">
        <v>28</v>
      </c>
      <c r="H15" s="56" t="s">
        <v>46</v>
      </c>
      <c r="I15" s="56" t="s">
        <v>40</v>
      </c>
      <c r="J15" s="57">
        <v>10626209.800000001</v>
      </c>
      <c r="K15" s="56" t="s">
        <v>97</v>
      </c>
      <c r="L15" s="56" t="s">
        <v>93</v>
      </c>
      <c r="M15" s="56" t="s">
        <v>33</v>
      </c>
      <c r="N15" s="51">
        <v>9.1</v>
      </c>
      <c r="O15" s="58">
        <v>44676</v>
      </c>
      <c r="P15" s="58">
        <v>45041</v>
      </c>
      <c r="Q15" s="58">
        <v>45041</v>
      </c>
      <c r="R15" s="56" t="s">
        <v>98</v>
      </c>
      <c r="S15" s="59">
        <v>0</v>
      </c>
      <c r="T15" s="60">
        <v>9.1</v>
      </c>
      <c r="U15" s="77">
        <v>28.664999999999999</v>
      </c>
      <c r="V15" s="77">
        <v>85.995000000000005</v>
      </c>
      <c r="W15" s="77">
        <v>114.66</v>
      </c>
    </row>
    <row r="16" spans="1:23">
      <c r="A16" s="55">
        <v>138</v>
      </c>
      <c r="B16" s="56" t="s">
        <v>99</v>
      </c>
      <c r="C16" s="56" t="s">
        <v>100</v>
      </c>
      <c r="D16" s="56" t="s">
        <v>25</v>
      </c>
      <c r="E16" s="56" t="s">
        <v>26</v>
      </c>
      <c r="F16" s="56" t="s">
        <v>27</v>
      </c>
      <c r="G16" s="56" t="s">
        <v>28</v>
      </c>
      <c r="H16" s="56" t="s">
        <v>46</v>
      </c>
      <c r="I16" s="56" t="s">
        <v>40</v>
      </c>
      <c r="J16" s="57">
        <v>13071568.34</v>
      </c>
      <c r="K16" s="56" t="s">
        <v>101</v>
      </c>
      <c r="L16" s="56" t="s">
        <v>102</v>
      </c>
      <c r="M16" s="56" t="s">
        <v>33</v>
      </c>
      <c r="N16" s="51">
        <v>23.7</v>
      </c>
      <c r="O16" s="58">
        <v>44676</v>
      </c>
      <c r="P16" s="58">
        <v>45041</v>
      </c>
      <c r="Q16" s="58">
        <v>45041</v>
      </c>
      <c r="R16" s="56" t="s">
        <v>103</v>
      </c>
      <c r="S16" s="59">
        <v>0</v>
      </c>
      <c r="T16" s="60">
        <v>23.7</v>
      </c>
      <c r="U16" s="77">
        <v>74.655000000000001</v>
      </c>
      <c r="V16" s="77">
        <v>223.965</v>
      </c>
      <c r="W16" s="77">
        <v>298.62</v>
      </c>
    </row>
    <row r="17" spans="1:23">
      <c r="A17" s="55">
        <v>139</v>
      </c>
      <c r="B17" s="56" t="s">
        <v>104</v>
      </c>
      <c r="C17" s="56" t="s">
        <v>105</v>
      </c>
      <c r="D17" s="56" t="s">
        <v>25</v>
      </c>
      <c r="E17" s="56" t="s">
        <v>26</v>
      </c>
      <c r="F17" s="56" t="s">
        <v>27</v>
      </c>
      <c r="G17" s="56" t="s">
        <v>28</v>
      </c>
      <c r="H17" s="56" t="s">
        <v>46</v>
      </c>
      <c r="I17" s="56" t="s">
        <v>40</v>
      </c>
      <c r="J17" s="57">
        <v>24986698.84</v>
      </c>
      <c r="K17" s="56" t="s">
        <v>106</v>
      </c>
      <c r="L17" s="56" t="s">
        <v>83</v>
      </c>
      <c r="M17" s="56" t="s">
        <v>33</v>
      </c>
      <c r="N17" s="51">
        <v>31.8</v>
      </c>
      <c r="O17" s="58">
        <v>44686</v>
      </c>
      <c r="P17" s="58">
        <v>45051</v>
      </c>
      <c r="Q17" s="58">
        <v>45051</v>
      </c>
      <c r="R17" s="56" t="s">
        <v>107</v>
      </c>
      <c r="S17" s="59">
        <v>0</v>
      </c>
      <c r="T17" s="60">
        <v>31.8</v>
      </c>
      <c r="U17" s="77">
        <v>100.17</v>
      </c>
      <c r="V17" s="77">
        <v>300.51</v>
      </c>
      <c r="W17" s="77">
        <v>400.68</v>
      </c>
    </row>
    <row r="18" spans="1:23">
      <c r="A18" s="55">
        <v>140</v>
      </c>
      <c r="B18" s="56" t="s">
        <v>108</v>
      </c>
      <c r="C18" s="56" t="s">
        <v>109</v>
      </c>
      <c r="D18" s="56" t="s">
        <v>25</v>
      </c>
      <c r="E18" s="56" t="s">
        <v>26</v>
      </c>
      <c r="F18" s="56" t="s">
        <v>27</v>
      </c>
      <c r="G18" s="56" t="s">
        <v>28</v>
      </c>
      <c r="H18" s="56" t="s">
        <v>46</v>
      </c>
      <c r="I18" s="56" t="s">
        <v>40</v>
      </c>
      <c r="J18" s="57">
        <v>21598314.41</v>
      </c>
      <c r="K18" s="56" t="s">
        <v>110</v>
      </c>
      <c r="L18" s="56" t="s">
        <v>53</v>
      </c>
      <c r="M18" s="56" t="s">
        <v>33</v>
      </c>
      <c r="N18" s="51">
        <v>38.799999999999997</v>
      </c>
      <c r="O18" s="58">
        <v>44676</v>
      </c>
      <c r="P18" s="58">
        <v>45041</v>
      </c>
      <c r="Q18" s="58">
        <v>45041</v>
      </c>
      <c r="R18" s="56" t="s">
        <v>111</v>
      </c>
      <c r="S18" s="59">
        <v>0</v>
      </c>
      <c r="T18" s="60">
        <v>38.799999999999997</v>
      </c>
      <c r="U18" s="77">
        <v>122.21999999999998</v>
      </c>
      <c r="V18" s="77">
        <v>366.65999999999997</v>
      </c>
      <c r="W18" s="77">
        <v>488.87999999999994</v>
      </c>
    </row>
    <row r="19" spans="1:23">
      <c r="A19" s="55">
        <v>141</v>
      </c>
      <c r="B19" s="56" t="s">
        <v>112</v>
      </c>
      <c r="C19" s="56" t="s">
        <v>113</v>
      </c>
      <c r="D19" s="56" t="s">
        <v>25</v>
      </c>
      <c r="E19" s="56" t="s">
        <v>26</v>
      </c>
      <c r="F19" s="56" t="s">
        <v>27</v>
      </c>
      <c r="G19" s="56" t="s">
        <v>28</v>
      </c>
      <c r="H19" s="56" t="s">
        <v>46</v>
      </c>
      <c r="I19" s="56" t="s">
        <v>40</v>
      </c>
      <c r="J19" s="57">
        <v>5257801.76</v>
      </c>
      <c r="K19" s="56" t="s">
        <v>114</v>
      </c>
      <c r="L19" s="56" t="s">
        <v>115</v>
      </c>
      <c r="M19" s="56" t="s">
        <v>33</v>
      </c>
      <c r="N19" s="51">
        <v>6.7</v>
      </c>
      <c r="O19" s="58">
        <v>44676</v>
      </c>
      <c r="P19" s="58">
        <v>45041</v>
      </c>
      <c r="Q19" s="58">
        <v>44956</v>
      </c>
      <c r="R19" s="56" t="s">
        <v>116</v>
      </c>
      <c r="S19" s="59">
        <v>0</v>
      </c>
      <c r="T19" s="60">
        <v>6.7</v>
      </c>
      <c r="U19" s="77">
        <v>21.105</v>
      </c>
      <c r="V19" s="77">
        <v>63.314999999999998</v>
      </c>
      <c r="W19" s="77">
        <v>84.42</v>
      </c>
    </row>
    <row r="20" spans="1:23">
      <c r="A20" s="55">
        <v>142</v>
      </c>
      <c r="B20" s="56" t="s">
        <v>117</v>
      </c>
      <c r="C20" s="56" t="s">
        <v>118</v>
      </c>
      <c r="D20" s="56" t="s">
        <v>25</v>
      </c>
      <c r="E20" s="56" t="s">
        <v>26</v>
      </c>
      <c r="F20" s="56" t="s">
        <v>27</v>
      </c>
      <c r="G20" s="56" t="s">
        <v>28</v>
      </c>
      <c r="H20" s="56" t="s">
        <v>46</v>
      </c>
      <c r="I20" s="56" t="s">
        <v>40</v>
      </c>
      <c r="J20" s="57">
        <v>5150197.6399999997</v>
      </c>
      <c r="K20" s="56" t="s">
        <v>119</v>
      </c>
      <c r="L20" s="56" t="s">
        <v>115</v>
      </c>
      <c r="M20" s="56" t="s">
        <v>33</v>
      </c>
      <c r="N20" s="51">
        <v>6.7</v>
      </c>
      <c r="O20" s="58">
        <v>44676</v>
      </c>
      <c r="P20" s="58">
        <v>45041</v>
      </c>
      <c r="Q20" s="58">
        <v>45041</v>
      </c>
      <c r="R20" s="56" t="s">
        <v>120</v>
      </c>
      <c r="S20" s="59">
        <v>0</v>
      </c>
      <c r="T20" s="60">
        <v>6.7</v>
      </c>
      <c r="U20" s="77">
        <v>21.105</v>
      </c>
      <c r="V20" s="77">
        <v>63.314999999999998</v>
      </c>
      <c r="W20" s="77">
        <v>84.42</v>
      </c>
    </row>
    <row r="21" spans="1:23" s="62" customFormat="1">
      <c r="A21" s="55">
        <v>143</v>
      </c>
      <c r="B21" s="56" t="s">
        <v>121</v>
      </c>
      <c r="C21" s="56" t="s">
        <v>122</v>
      </c>
      <c r="D21" s="56" t="s">
        <v>25</v>
      </c>
      <c r="E21" s="56" t="s">
        <v>26</v>
      </c>
      <c r="F21" s="56" t="s">
        <v>27</v>
      </c>
      <c r="G21" s="56" t="s">
        <v>28</v>
      </c>
      <c r="H21" s="56" t="s">
        <v>46</v>
      </c>
      <c r="I21" s="56" t="s">
        <v>40</v>
      </c>
      <c r="J21" s="57">
        <v>7086168.4400000004</v>
      </c>
      <c r="K21" s="56" t="s">
        <v>123</v>
      </c>
      <c r="L21" s="56" t="s">
        <v>62</v>
      </c>
      <c r="M21" s="56" t="s">
        <v>33</v>
      </c>
      <c r="N21" s="51">
        <v>16.399999999999999</v>
      </c>
      <c r="O21" s="58">
        <v>44706</v>
      </c>
      <c r="P21" s="58">
        <v>45071</v>
      </c>
      <c r="Q21" s="58">
        <v>45071</v>
      </c>
      <c r="R21" s="56" t="s">
        <v>124</v>
      </c>
      <c r="S21" s="59">
        <v>0</v>
      </c>
      <c r="T21" s="60">
        <v>16.399999999999999</v>
      </c>
      <c r="U21" s="77">
        <v>51.66</v>
      </c>
      <c r="V21" s="77">
        <v>154.97999999999999</v>
      </c>
      <c r="W21" s="77">
        <v>206.64</v>
      </c>
    </row>
    <row r="22" spans="1:23">
      <c r="A22" s="55">
        <v>144</v>
      </c>
      <c r="B22" s="56" t="s">
        <v>125</v>
      </c>
      <c r="C22" s="56" t="s">
        <v>126</v>
      </c>
      <c r="D22" s="56" t="s">
        <v>25</v>
      </c>
      <c r="E22" s="56" t="s">
        <v>26</v>
      </c>
      <c r="F22" s="56" t="s">
        <v>27</v>
      </c>
      <c r="G22" s="56" t="s">
        <v>28</v>
      </c>
      <c r="H22" s="56" t="s">
        <v>46</v>
      </c>
      <c r="I22" s="56" t="s">
        <v>40</v>
      </c>
      <c r="J22" s="57">
        <v>21135234.84</v>
      </c>
      <c r="K22" s="56" t="s">
        <v>127</v>
      </c>
      <c r="L22" s="56" t="s">
        <v>128</v>
      </c>
      <c r="M22" s="56" t="s">
        <v>33</v>
      </c>
      <c r="N22" s="51">
        <v>27.9</v>
      </c>
      <c r="O22" s="58">
        <v>44676</v>
      </c>
      <c r="P22" s="58">
        <v>45041</v>
      </c>
      <c r="Q22" s="58">
        <v>45041</v>
      </c>
      <c r="R22" s="56" t="s">
        <v>129</v>
      </c>
      <c r="S22" s="59">
        <v>0</v>
      </c>
      <c r="T22" s="60">
        <v>27.9</v>
      </c>
      <c r="U22" s="77">
        <v>87.884999999999991</v>
      </c>
      <c r="V22" s="77">
        <v>263.65499999999997</v>
      </c>
      <c r="W22" s="77">
        <v>351.53999999999996</v>
      </c>
    </row>
    <row r="23" spans="1:23">
      <c r="A23" s="55">
        <v>145</v>
      </c>
      <c r="B23" s="56" t="s">
        <v>130</v>
      </c>
      <c r="C23" s="56" t="s">
        <v>131</v>
      </c>
      <c r="D23" s="56" t="s">
        <v>25</v>
      </c>
      <c r="E23" s="56" t="s">
        <v>26</v>
      </c>
      <c r="F23" s="56" t="s">
        <v>27</v>
      </c>
      <c r="G23" s="56" t="s">
        <v>28</v>
      </c>
      <c r="H23" s="56" t="s">
        <v>46</v>
      </c>
      <c r="I23" s="56" t="s">
        <v>40</v>
      </c>
      <c r="J23" s="57">
        <v>9861208.0299999993</v>
      </c>
      <c r="K23" s="56" t="s">
        <v>132</v>
      </c>
      <c r="L23" s="56" t="s">
        <v>128</v>
      </c>
      <c r="M23" s="56" t="s">
        <v>33</v>
      </c>
      <c r="N23" s="51">
        <v>13.9</v>
      </c>
      <c r="O23" s="58">
        <v>44706</v>
      </c>
      <c r="P23" s="58">
        <v>45071</v>
      </c>
      <c r="Q23" s="58">
        <v>44982</v>
      </c>
      <c r="R23" s="56" t="s">
        <v>133</v>
      </c>
      <c r="S23" s="59">
        <v>0</v>
      </c>
      <c r="T23" s="60">
        <v>13.9</v>
      </c>
      <c r="U23" s="77">
        <v>43.784999999999997</v>
      </c>
      <c r="V23" s="77">
        <v>131.35499999999999</v>
      </c>
      <c r="W23" s="77">
        <v>175.14</v>
      </c>
    </row>
    <row r="24" spans="1:23">
      <c r="A24" s="55">
        <v>146</v>
      </c>
      <c r="B24" s="56" t="s">
        <v>134</v>
      </c>
      <c r="C24" s="56" t="s">
        <v>135</v>
      </c>
      <c r="D24" s="56" t="s">
        <v>25</v>
      </c>
      <c r="E24" s="56" t="s">
        <v>26</v>
      </c>
      <c r="F24" s="56" t="s">
        <v>27</v>
      </c>
      <c r="G24" s="56" t="s">
        <v>28</v>
      </c>
      <c r="H24" s="56" t="s">
        <v>46</v>
      </c>
      <c r="I24" s="56" t="s">
        <v>40</v>
      </c>
      <c r="J24" s="57">
        <v>21889306.390000001</v>
      </c>
      <c r="K24" s="56" t="s">
        <v>136</v>
      </c>
      <c r="L24" s="56" t="s">
        <v>137</v>
      </c>
      <c r="M24" s="56" t="s">
        <v>33</v>
      </c>
      <c r="N24" s="51">
        <v>30.41</v>
      </c>
      <c r="O24" s="58">
        <v>44676</v>
      </c>
      <c r="P24" s="58">
        <v>45041</v>
      </c>
      <c r="Q24" s="58">
        <v>45041</v>
      </c>
      <c r="R24" s="56" t="s">
        <v>138</v>
      </c>
      <c r="S24" s="59">
        <v>0</v>
      </c>
      <c r="T24" s="60">
        <v>30.41</v>
      </c>
      <c r="U24" s="77">
        <v>95.791499999999999</v>
      </c>
      <c r="V24" s="77">
        <v>287.37450000000001</v>
      </c>
      <c r="W24" s="77">
        <v>383.166</v>
      </c>
    </row>
    <row r="25" spans="1:23">
      <c r="A25" s="55">
        <v>147</v>
      </c>
      <c r="B25" s="56" t="s">
        <v>139</v>
      </c>
      <c r="C25" s="56" t="s">
        <v>140</v>
      </c>
      <c r="D25" s="56" t="s">
        <v>25</v>
      </c>
      <c r="E25" s="56" t="s">
        <v>26</v>
      </c>
      <c r="F25" s="56" t="s">
        <v>27</v>
      </c>
      <c r="G25" s="56" t="s">
        <v>28</v>
      </c>
      <c r="H25" s="56" t="s">
        <v>46</v>
      </c>
      <c r="I25" s="56" t="s">
        <v>40</v>
      </c>
      <c r="J25" s="57">
        <v>8951585.6199999992</v>
      </c>
      <c r="K25" s="56" t="s">
        <v>141</v>
      </c>
      <c r="L25" s="56" t="s">
        <v>128</v>
      </c>
      <c r="M25" s="56" t="s">
        <v>33</v>
      </c>
      <c r="N25" s="51">
        <v>14</v>
      </c>
      <c r="O25" s="58">
        <v>44676</v>
      </c>
      <c r="P25" s="58">
        <v>45041</v>
      </c>
      <c r="Q25" s="58">
        <v>45041</v>
      </c>
      <c r="R25" s="56" t="s">
        <v>142</v>
      </c>
      <c r="S25" s="59">
        <v>0</v>
      </c>
      <c r="T25" s="60">
        <v>14</v>
      </c>
      <c r="U25" s="77">
        <v>44.1</v>
      </c>
      <c r="V25" s="77">
        <v>132.30000000000001</v>
      </c>
      <c r="W25" s="77">
        <v>176.4</v>
      </c>
    </row>
    <row r="26" spans="1:23">
      <c r="A26" s="55">
        <v>148</v>
      </c>
      <c r="B26" s="56" t="s">
        <v>143</v>
      </c>
      <c r="C26" s="56" t="s">
        <v>144</v>
      </c>
      <c r="D26" s="56" t="s">
        <v>25</v>
      </c>
      <c r="E26" s="56" t="s">
        <v>26</v>
      </c>
      <c r="F26" s="56" t="s">
        <v>27</v>
      </c>
      <c r="G26" s="56" t="s">
        <v>28</v>
      </c>
      <c r="H26" s="56" t="s">
        <v>46</v>
      </c>
      <c r="I26" s="56" t="s">
        <v>40</v>
      </c>
      <c r="J26" s="57">
        <v>24285192.370000001</v>
      </c>
      <c r="K26" s="56" t="s">
        <v>145</v>
      </c>
      <c r="L26" s="56" t="s">
        <v>128</v>
      </c>
      <c r="M26" s="56" t="s">
        <v>33</v>
      </c>
      <c r="N26" s="51">
        <v>29.3</v>
      </c>
      <c r="O26" s="58">
        <v>44676</v>
      </c>
      <c r="P26" s="58">
        <v>45041</v>
      </c>
      <c r="Q26" s="58">
        <v>45041</v>
      </c>
      <c r="R26" s="56" t="s">
        <v>146</v>
      </c>
      <c r="S26" s="59">
        <v>0</v>
      </c>
      <c r="T26" s="60">
        <v>29.3</v>
      </c>
      <c r="U26" s="77">
        <v>92.295000000000002</v>
      </c>
      <c r="V26" s="77">
        <v>276.88499999999999</v>
      </c>
      <c r="W26" s="77">
        <v>369.18</v>
      </c>
    </row>
    <row r="27" spans="1:23">
      <c r="A27" s="55">
        <v>149</v>
      </c>
      <c r="B27" s="56" t="s">
        <v>147</v>
      </c>
      <c r="C27" s="56" t="s">
        <v>148</v>
      </c>
      <c r="D27" s="56" t="s">
        <v>25</v>
      </c>
      <c r="E27" s="56" t="s">
        <v>26</v>
      </c>
      <c r="F27" s="56" t="s">
        <v>27</v>
      </c>
      <c r="G27" s="56" t="s">
        <v>28</v>
      </c>
      <c r="H27" s="56" t="s">
        <v>46</v>
      </c>
      <c r="I27" s="56" t="s">
        <v>40</v>
      </c>
      <c r="J27" s="57">
        <v>18012126.07</v>
      </c>
      <c r="K27" s="56" t="s">
        <v>149</v>
      </c>
      <c r="L27" s="56" t="s">
        <v>150</v>
      </c>
      <c r="M27" s="56" t="s">
        <v>33</v>
      </c>
      <c r="N27" s="51">
        <v>13</v>
      </c>
      <c r="O27" s="58">
        <v>44686</v>
      </c>
      <c r="P27" s="58">
        <v>45051</v>
      </c>
      <c r="Q27" s="58">
        <v>45071</v>
      </c>
      <c r="R27" s="56" t="s">
        <v>151</v>
      </c>
      <c r="S27" s="59">
        <v>0</v>
      </c>
      <c r="T27" s="60">
        <v>13</v>
      </c>
      <c r="U27" s="77">
        <v>40.949999999999996</v>
      </c>
      <c r="V27" s="77">
        <v>122.85</v>
      </c>
      <c r="W27" s="77">
        <v>163.79999999999998</v>
      </c>
    </row>
    <row r="28" spans="1:23">
      <c r="A28" s="55">
        <v>150</v>
      </c>
      <c r="B28" s="56" t="s">
        <v>152</v>
      </c>
      <c r="C28" s="56" t="s">
        <v>153</v>
      </c>
      <c r="D28" s="56" t="s">
        <v>25</v>
      </c>
      <c r="E28" s="56" t="s">
        <v>26</v>
      </c>
      <c r="F28" s="56" t="s">
        <v>27</v>
      </c>
      <c r="G28" s="56" t="s">
        <v>28</v>
      </c>
      <c r="H28" s="56" t="s">
        <v>46</v>
      </c>
      <c r="I28" s="56" t="s">
        <v>40</v>
      </c>
      <c r="J28" s="57">
        <v>36277007.43</v>
      </c>
      <c r="K28" s="56" t="s">
        <v>154</v>
      </c>
      <c r="L28" s="56" t="s">
        <v>150</v>
      </c>
      <c r="M28" s="56" t="s">
        <v>33</v>
      </c>
      <c r="N28" s="51">
        <v>26.95</v>
      </c>
      <c r="O28" s="58">
        <v>44686</v>
      </c>
      <c r="P28" s="58">
        <v>45051</v>
      </c>
      <c r="Q28" s="58">
        <v>45082</v>
      </c>
      <c r="R28" s="56" t="s">
        <v>155</v>
      </c>
      <c r="S28" s="59">
        <v>0</v>
      </c>
      <c r="T28" s="60">
        <v>26.95</v>
      </c>
      <c r="U28" s="77">
        <v>84.892499999999998</v>
      </c>
      <c r="V28" s="77">
        <v>254.67750000000001</v>
      </c>
      <c r="W28" s="77">
        <v>339.57</v>
      </c>
    </row>
    <row r="29" spans="1:23">
      <c r="A29" s="55">
        <v>151</v>
      </c>
      <c r="B29" s="56" t="s">
        <v>156</v>
      </c>
      <c r="C29" s="56" t="s">
        <v>157</v>
      </c>
      <c r="D29" s="56" t="s">
        <v>25</v>
      </c>
      <c r="E29" s="56" t="s">
        <v>26</v>
      </c>
      <c r="F29" s="56" t="s">
        <v>27</v>
      </c>
      <c r="G29" s="56" t="s">
        <v>28</v>
      </c>
      <c r="H29" s="56" t="s">
        <v>46</v>
      </c>
      <c r="I29" s="56" t="s">
        <v>40</v>
      </c>
      <c r="J29" s="57">
        <v>20799658.739999998</v>
      </c>
      <c r="K29" s="56" t="s">
        <v>149</v>
      </c>
      <c r="L29" s="56" t="s">
        <v>150</v>
      </c>
      <c r="M29" s="56" t="s">
        <v>33</v>
      </c>
      <c r="N29" s="51">
        <v>13.6</v>
      </c>
      <c r="O29" s="58">
        <v>44706</v>
      </c>
      <c r="P29" s="58">
        <v>45071</v>
      </c>
      <c r="Q29" s="58">
        <v>45071</v>
      </c>
      <c r="R29" s="56" t="s">
        <v>158</v>
      </c>
      <c r="S29" s="59">
        <v>0</v>
      </c>
      <c r="T29" s="60">
        <v>13.6</v>
      </c>
      <c r="U29" s="77">
        <v>42.839999999999996</v>
      </c>
      <c r="V29" s="77">
        <v>128.51999999999998</v>
      </c>
      <c r="W29" s="77">
        <v>171.35999999999999</v>
      </c>
    </row>
    <row r="30" spans="1:23">
      <c r="A30" s="55">
        <v>152</v>
      </c>
      <c r="B30" s="56" t="s">
        <v>159</v>
      </c>
      <c r="C30" s="56" t="s">
        <v>160</v>
      </c>
      <c r="D30" s="56" t="s">
        <v>25</v>
      </c>
      <c r="E30" s="56" t="s">
        <v>26</v>
      </c>
      <c r="F30" s="56" t="s">
        <v>27</v>
      </c>
      <c r="G30" s="56" t="s">
        <v>28</v>
      </c>
      <c r="H30" s="56" t="s">
        <v>46</v>
      </c>
      <c r="I30" s="56" t="s">
        <v>40</v>
      </c>
      <c r="J30" s="57">
        <v>12033795.699999999</v>
      </c>
      <c r="K30" s="56" t="s">
        <v>149</v>
      </c>
      <c r="L30" s="56" t="s">
        <v>150</v>
      </c>
      <c r="M30" s="56" t="s">
        <v>33</v>
      </c>
      <c r="N30" s="51">
        <v>7.4</v>
      </c>
      <c r="O30" s="58">
        <v>44686</v>
      </c>
      <c r="P30" s="58">
        <v>45021</v>
      </c>
      <c r="Q30" s="58">
        <v>45071</v>
      </c>
      <c r="R30" s="56" t="s">
        <v>161</v>
      </c>
      <c r="S30" s="59">
        <v>0</v>
      </c>
      <c r="T30" s="60">
        <v>7.4</v>
      </c>
      <c r="U30" s="77">
        <v>23.31</v>
      </c>
      <c r="V30" s="77">
        <v>69.929999999999993</v>
      </c>
      <c r="W30" s="77">
        <v>93.24</v>
      </c>
    </row>
    <row r="31" spans="1:23">
      <c r="A31" s="55">
        <v>154</v>
      </c>
      <c r="B31" s="56" t="s">
        <v>162</v>
      </c>
      <c r="C31" s="56" t="s">
        <v>163</v>
      </c>
      <c r="D31" s="56" t="s">
        <v>25</v>
      </c>
      <c r="E31" s="56" t="s">
        <v>26</v>
      </c>
      <c r="F31" s="56" t="s">
        <v>27</v>
      </c>
      <c r="G31" s="56" t="s">
        <v>28</v>
      </c>
      <c r="H31" s="56" t="s">
        <v>46</v>
      </c>
      <c r="I31" s="56" t="s">
        <v>40</v>
      </c>
      <c r="J31" s="57">
        <v>5661639.6299999999</v>
      </c>
      <c r="K31" s="56" t="s">
        <v>164</v>
      </c>
      <c r="L31" s="56" t="s">
        <v>42</v>
      </c>
      <c r="M31" s="56" t="s">
        <v>33</v>
      </c>
      <c r="N31" s="51">
        <v>8</v>
      </c>
      <c r="O31" s="58">
        <v>44676</v>
      </c>
      <c r="P31" s="58">
        <v>45224</v>
      </c>
      <c r="Q31" s="58">
        <v>45224</v>
      </c>
      <c r="R31" s="56" t="s">
        <v>165</v>
      </c>
      <c r="S31" s="59">
        <v>0</v>
      </c>
      <c r="T31" s="60">
        <v>8</v>
      </c>
      <c r="U31" s="77">
        <v>25.2</v>
      </c>
      <c r="V31" s="77">
        <v>75.599999999999994</v>
      </c>
      <c r="W31" s="77">
        <v>100.8</v>
      </c>
    </row>
    <row r="32" spans="1:23">
      <c r="A32" s="55">
        <v>156</v>
      </c>
      <c r="B32" s="56" t="s">
        <v>166</v>
      </c>
      <c r="C32" s="56" t="s">
        <v>167</v>
      </c>
      <c r="D32" s="56" t="s">
        <v>25</v>
      </c>
      <c r="E32" s="56" t="s">
        <v>26</v>
      </c>
      <c r="F32" s="56" t="s">
        <v>27</v>
      </c>
      <c r="G32" s="56" t="s">
        <v>28</v>
      </c>
      <c r="H32" s="56" t="s">
        <v>46</v>
      </c>
      <c r="I32" s="56" t="s">
        <v>40</v>
      </c>
      <c r="J32" s="57">
        <v>7797517.3700000001</v>
      </c>
      <c r="K32" s="56" t="s">
        <v>168</v>
      </c>
      <c r="L32" s="56" t="s">
        <v>42</v>
      </c>
      <c r="M32" s="56" t="s">
        <v>33</v>
      </c>
      <c r="N32" s="51">
        <v>7.8</v>
      </c>
      <c r="O32" s="58">
        <v>44742</v>
      </c>
      <c r="P32" s="58">
        <v>45046</v>
      </c>
      <c r="Q32" s="58">
        <v>45076</v>
      </c>
      <c r="R32" s="56" t="s">
        <v>169</v>
      </c>
      <c r="S32" s="59">
        <v>0</v>
      </c>
      <c r="T32" s="60">
        <v>7.8</v>
      </c>
      <c r="U32" s="77">
        <v>24.57</v>
      </c>
      <c r="V32" s="77">
        <v>73.710000000000008</v>
      </c>
      <c r="W32" s="77">
        <v>98.28</v>
      </c>
    </row>
    <row r="33" spans="1:23">
      <c r="A33" s="55">
        <v>157</v>
      </c>
      <c r="B33" s="56" t="s">
        <v>170</v>
      </c>
      <c r="C33" s="56" t="s">
        <v>171</v>
      </c>
      <c r="D33" s="56" t="s">
        <v>25</v>
      </c>
      <c r="E33" s="56" t="s">
        <v>26</v>
      </c>
      <c r="F33" s="56" t="s">
        <v>27</v>
      </c>
      <c r="G33" s="56" t="s">
        <v>28</v>
      </c>
      <c r="H33" s="56" t="s">
        <v>39</v>
      </c>
      <c r="I33" s="56" t="s">
        <v>40</v>
      </c>
      <c r="J33" s="57">
        <v>8235318.5899999999</v>
      </c>
      <c r="K33" s="56" t="s">
        <v>172</v>
      </c>
      <c r="L33" s="56" t="s">
        <v>42</v>
      </c>
      <c r="M33" s="56" t="s">
        <v>33</v>
      </c>
      <c r="N33" s="51">
        <v>3.2410000000000001</v>
      </c>
      <c r="O33" s="58">
        <v>44742</v>
      </c>
      <c r="P33" s="58">
        <v>45107</v>
      </c>
      <c r="Q33" s="58">
        <v>45137</v>
      </c>
      <c r="R33" s="56" t="s">
        <v>173</v>
      </c>
      <c r="S33" s="59">
        <v>0</v>
      </c>
      <c r="T33" s="60">
        <v>3.24</v>
      </c>
      <c r="U33" s="77">
        <v>18.959849999999999</v>
      </c>
      <c r="V33" s="77">
        <v>56.879549999999995</v>
      </c>
      <c r="W33" s="77">
        <v>75.839399999999998</v>
      </c>
    </row>
    <row r="34" spans="1:23">
      <c r="A34" s="55">
        <v>158</v>
      </c>
      <c r="B34" s="56" t="s">
        <v>174</v>
      </c>
      <c r="C34" s="56" t="s">
        <v>175</v>
      </c>
      <c r="D34" s="56" t="s">
        <v>25</v>
      </c>
      <c r="E34" s="56" t="s">
        <v>26</v>
      </c>
      <c r="F34" s="56" t="s">
        <v>27</v>
      </c>
      <c r="G34" s="56" t="s">
        <v>28</v>
      </c>
      <c r="H34" s="56" t="s">
        <v>39</v>
      </c>
      <c r="I34" s="56" t="s">
        <v>40</v>
      </c>
      <c r="J34" s="57">
        <v>24848110.09</v>
      </c>
      <c r="K34" s="56" t="s">
        <v>176</v>
      </c>
      <c r="L34" s="56" t="s">
        <v>42</v>
      </c>
      <c r="M34" s="56" t="s">
        <v>33</v>
      </c>
      <c r="N34" s="51">
        <v>10.5</v>
      </c>
      <c r="O34" s="58">
        <v>44742</v>
      </c>
      <c r="P34" s="58">
        <v>45381</v>
      </c>
      <c r="Q34" s="58">
        <v>45442</v>
      </c>
      <c r="R34" s="56" t="s">
        <v>177</v>
      </c>
      <c r="S34" s="59">
        <v>0</v>
      </c>
      <c r="T34" s="60">
        <v>10.5</v>
      </c>
      <c r="U34" s="77">
        <v>61.424999999999997</v>
      </c>
      <c r="V34" s="77">
        <v>184.27499999999998</v>
      </c>
      <c r="W34" s="77">
        <v>245.7</v>
      </c>
    </row>
    <row r="35" spans="1:23">
      <c r="A35" s="55">
        <v>159</v>
      </c>
      <c r="B35" s="56" t="s">
        <v>178</v>
      </c>
      <c r="C35" s="56" t="s">
        <v>179</v>
      </c>
      <c r="D35" s="56" t="s">
        <v>25</v>
      </c>
      <c r="E35" s="56" t="s">
        <v>26</v>
      </c>
      <c r="F35" s="56" t="s">
        <v>27</v>
      </c>
      <c r="G35" s="56" t="s">
        <v>28</v>
      </c>
      <c r="H35" s="56" t="s">
        <v>39</v>
      </c>
      <c r="I35" s="56" t="s">
        <v>40</v>
      </c>
      <c r="J35" s="57">
        <v>24672931.969999999</v>
      </c>
      <c r="K35" s="56" t="s">
        <v>180</v>
      </c>
      <c r="L35" s="56" t="s">
        <v>42</v>
      </c>
      <c r="M35" s="56" t="s">
        <v>33</v>
      </c>
      <c r="N35" s="51">
        <v>8.6170000000000009</v>
      </c>
      <c r="O35" s="58">
        <v>44890</v>
      </c>
      <c r="P35" s="58">
        <v>45347</v>
      </c>
      <c r="Q35" s="58">
        <v>45392</v>
      </c>
      <c r="R35" s="56" t="s">
        <v>181</v>
      </c>
      <c r="S35" s="59">
        <v>0</v>
      </c>
      <c r="T35" s="60">
        <v>8.6199999999999992</v>
      </c>
      <c r="U35" s="77">
        <v>50.40945</v>
      </c>
      <c r="V35" s="77">
        <v>151.22835000000001</v>
      </c>
      <c r="W35" s="77">
        <v>201.6378</v>
      </c>
    </row>
    <row r="36" spans="1:23">
      <c r="A36" s="55">
        <v>160</v>
      </c>
      <c r="B36" s="56" t="s">
        <v>182</v>
      </c>
      <c r="C36" s="56" t="s">
        <v>183</v>
      </c>
      <c r="D36" s="56" t="s">
        <v>25</v>
      </c>
      <c r="E36" s="56" t="s">
        <v>26</v>
      </c>
      <c r="F36" s="56" t="s">
        <v>27</v>
      </c>
      <c r="G36" s="56" t="s">
        <v>28</v>
      </c>
      <c r="H36" s="56" t="s">
        <v>39</v>
      </c>
      <c r="I36" s="56" t="s">
        <v>40</v>
      </c>
      <c r="J36" s="57">
        <v>21288526</v>
      </c>
      <c r="K36" s="56" t="s">
        <v>184</v>
      </c>
      <c r="L36" s="56" t="s">
        <v>42</v>
      </c>
      <c r="M36" s="56" t="s">
        <v>33</v>
      </c>
      <c r="N36" s="51">
        <v>11.268000000000001</v>
      </c>
      <c r="O36" s="58">
        <v>44742</v>
      </c>
      <c r="P36" s="58">
        <v>45381</v>
      </c>
      <c r="Q36" s="58">
        <v>45402</v>
      </c>
      <c r="R36" s="56" t="s">
        <v>185</v>
      </c>
      <c r="S36" s="59">
        <v>0</v>
      </c>
      <c r="T36" s="60">
        <v>11.27</v>
      </c>
      <c r="U36" s="77">
        <v>65.9178</v>
      </c>
      <c r="V36" s="77">
        <v>197.7534</v>
      </c>
      <c r="W36" s="77">
        <v>263.6712</v>
      </c>
    </row>
    <row r="37" spans="1:23">
      <c r="A37" s="55">
        <v>161</v>
      </c>
      <c r="B37" s="56" t="s">
        <v>186</v>
      </c>
      <c r="C37" s="56" t="s">
        <v>187</v>
      </c>
      <c r="D37" s="56" t="s">
        <v>25</v>
      </c>
      <c r="E37" s="56" t="s">
        <v>26</v>
      </c>
      <c r="F37" s="56" t="s">
        <v>27</v>
      </c>
      <c r="G37" s="56" t="s">
        <v>28</v>
      </c>
      <c r="H37" s="56" t="s">
        <v>39</v>
      </c>
      <c r="I37" s="56" t="s">
        <v>40</v>
      </c>
      <c r="J37" s="57">
        <v>6932079.3799999999</v>
      </c>
      <c r="K37" s="56" t="s">
        <v>188</v>
      </c>
      <c r="L37" s="56" t="s">
        <v>42</v>
      </c>
      <c r="M37" s="56" t="s">
        <v>33</v>
      </c>
      <c r="N37" s="51">
        <v>3.5</v>
      </c>
      <c r="O37" s="58">
        <v>44742</v>
      </c>
      <c r="P37" s="58">
        <v>45107</v>
      </c>
      <c r="Q37" s="58">
        <v>45137</v>
      </c>
      <c r="R37" s="56" t="s">
        <v>189</v>
      </c>
      <c r="S37" s="59">
        <v>0</v>
      </c>
      <c r="T37" s="60">
        <v>3.5</v>
      </c>
      <c r="U37" s="77">
        <v>20.474999999999998</v>
      </c>
      <c r="V37" s="77">
        <v>61.424999999999997</v>
      </c>
      <c r="W37" s="77">
        <v>81.899999999999991</v>
      </c>
    </row>
    <row r="38" spans="1:23">
      <c r="A38" s="55">
        <v>162</v>
      </c>
      <c r="B38" s="56" t="s">
        <v>190</v>
      </c>
      <c r="C38" s="56" t="s">
        <v>191</v>
      </c>
      <c r="D38" s="56" t="s">
        <v>25</v>
      </c>
      <c r="E38" s="56" t="s">
        <v>26</v>
      </c>
      <c r="F38" s="56" t="s">
        <v>27</v>
      </c>
      <c r="G38" s="56" t="s">
        <v>28</v>
      </c>
      <c r="H38" s="56" t="s">
        <v>46</v>
      </c>
      <c r="I38" s="56" t="s">
        <v>40</v>
      </c>
      <c r="J38" s="57">
        <v>39504211.159999996</v>
      </c>
      <c r="K38" s="56" t="s">
        <v>192</v>
      </c>
      <c r="L38" s="56" t="s">
        <v>83</v>
      </c>
      <c r="M38" s="56" t="s">
        <v>33</v>
      </c>
      <c r="N38" s="51">
        <v>29.8</v>
      </c>
      <c r="O38" s="58">
        <v>44743</v>
      </c>
      <c r="P38" s="58">
        <v>45200</v>
      </c>
      <c r="Q38" s="58">
        <v>45200</v>
      </c>
      <c r="R38" s="56" t="s">
        <v>193</v>
      </c>
      <c r="S38" s="59">
        <v>0</v>
      </c>
      <c r="T38" s="60">
        <v>29.8</v>
      </c>
      <c r="U38" s="77">
        <v>93.87</v>
      </c>
      <c r="V38" s="77">
        <v>281.61</v>
      </c>
      <c r="W38" s="77">
        <v>375.48</v>
      </c>
    </row>
    <row r="39" spans="1:23">
      <c r="A39" s="55">
        <v>163</v>
      </c>
      <c r="B39" s="56" t="s">
        <v>194</v>
      </c>
      <c r="C39" s="56" t="s">
        <v>195</v>
      </c>
      <c r="D39" s="56" t="s">
        <v>25</v>
      </c>
      <c r="E39" s="56" t="s">
        <v>26</v>
      </c>
      <c r="F39" s="56" t="s">
        <v>27</v>
      </c>
      <c r="G39" s="56" t="s">
        <v>28</v>
      </c>
      <c r="H39" s="56" t="s">
        <v>46</v>
      </c>
      <c r="I39" s="56" t="s">
        <v>40</v>
      </c>
      <c r="J39" s="57">
        <v>28647687.600000001</v>
      </c>
      <c r="K39" s="56" t="s">
        <v>196</v>
      </c>
      <c r="L39" s="56" t="s">
        <v>83</v>
      </c>
      <c r="M39" s="56" t="s">
        <v>33</v>
      </c>
      <c r="N39" s="51">
        <v>30.3</v>
      </c>
      <c r="O39" s="58">
        <v>44743</v>
      </c>
      <c r="P39" s="58">
        <v>45108</v>
      </c>
      <c r="Q39" s="58">
        <v>45107</v>
      </c>
      <c r="R39" s="56" t="s">
        <v>197</v>
      </c>
      <c r="S39" s="59">
        <v>0</v>
      </c>
      <c r="T39" s="60">
        <v>30.3</v>
      </c>
      <c r="U39" s="77">
        <v>95.444999999999993</v>
      </c>
      <c r="V39" s="77">
        <v>286.33499999999998</v>
      </c>
      <c r="W39" s="77">
        <v>381.78</v>
      </c>
    </row>
    <row r="40" spans="1:23">
      <c r="A40" s="55">
        <v>164</v>
      </c>
      <c r="B40" s="56" t="s">
        <v>198</v>
      </c>
      <c r="C40" s="56" t="s">
        <v>199</v>
      </c>
      <c r="D40" s="56" t="s">
        <v>25</v>
      </c>
      <c r="E40" s="56" t="s">
        <v>26</v>
      </c>
      <c r="F40" s="56" t="s">
        <v>27</v>
      </c>
      <c r="G40" s="56" t="s">
        <v>28</v>
      </c>
      <c r="H40" s="56" t="s">
        <v>46</v>
      </c>
      <c r="I40" s="56" t="s">
        <v>40</v>
      </c>
      <c r="J40" s="57">
        <v>32599998.260000002</v>
      </c>
      <c r="K40" s="56" t="s">
        <v>200</v>
      </c>
      <c r="L40" s="56" t="s">
        <v>83</v>
      </c>
      <c r="M40" s="56" t="s">
        <v>33</v>
      </c>
      <c r="N40" s="51">
        <v>27.1</v>
      </c>
      <c r="O40" s="58">
        <v>44742</v>
      </c>
      <c r="P40" s="58">
        <v>45107</v>
      </c>
      <c r="Q40" s="58">
        <v>45107</v>
      </c>
      <c r="R40" s="56" t="s">
        <v>201</v>
      </c>
      <c r="S40" s="59">
        <v>0</v>
      </c>
      <c r="T40" s="60">
        <v>27.1</v>
      </c>
      <c r="U40" s="77">
        <v>85.365000000000009</v>
      </c>
      <c r="V40" s="77">
        <v>256.09500000000003</v>
      </c>
      <c r="W40" s="77">
        <v>341.46000000000004</v>
      </c>
    </row>
    <row r="41" spans="1:23">
      <c r="A41" s="55">
        <v>165</v>
      </c>
      <c r="B41" s="56" t="s">
        <v>202</v>
      </c>
      <c r="C41" s="56" t="s">
        <v>203</v>
      </c>
      <c r="D41" s="56" t="s">
        <v>25</v>
      </c>
      <c r="E41" s="56" t="s">
        <v>26</v>
      </c>
      <c r="F41" s="56" t="s">
        <v>27</v>
      </c>
      <c r="G41" s="56" t="s">
        <v>28</v>
      </c>
      <c r="H41" s="56" t="s">
        <v>46</v>
      </c>
      <c r="I41" s="56" t="s">
        <v>40</v>
      </c>
      <c r="J41" s="57">
        <v>28408358.59</v>
      </c>
      <c r="K41" s="56" t="s">
        <v>204</v>
      </c>
      <c r="L41" s="56" t="s">
        <v>48</v>
      </c>
      <c r="M41" s="56" t="s">
        <v>33</v>
      </c>
      <c r="N41" s="51">
        <v>37.520000000000003</v>
      </c>
      <c r="O41" s="58">
        <v>44742</v>
      </c>
      <c r="P41" s="58">
        <v>45107</v>
      </c>
      <c r="Q41" s="58">
        <v>45010</v>
      </c>
      <c r="R41" s="56" t="s">
        <v>205</v>
      </c>
      <c r="S41" s="59">
        <v>0</v>
      </c>
      <c r="T41" s="60">
        <v>37.520000000000003</v>
      </c>
      <c r="U41" s="77">
        <v>118.188</v>
      </c>
      <c r="V41" s="77">
        <v>354.56400000000002</v>
      </c>
      <c r="W41" s="77">
        <v>472.75200000000001</v>
      </c>
    </row>
    <row r="42" spans="1:23">
      <c r="A42" s="55">
        <v>166</v>
      </c>
      <c r="B42" s="56" t="s">
        <v>206</v>
      </c>
      <c r="C42" s="56" t="s">
        <v>207</v>
      </c>
      <c r="D42" s="56" t="s">
        <v>25</v>
      </c>
      <c r="E42" s="56" t="s">
        <v>26</v>
      </c>
      <c r="F42" s="56" t="s">
        <v>27</v>
      </c>
      <c r="G42" s="56" t="s">
        <v>28</v>
      </c>
      <c r="H42" s="56" t="s">
        <v>46</v>
      </c>
      <c r="I42" s="56" t="s">
        <v>40</v>
      </c>
      <c r="J42" s="57">
        <v>25667829.719999999</v>
      </c>
      <c r="K42" s="56" t="s">
        <v>208</v>
      </c>
      <c r="L42" s="56" t="s">
        <v>48</v>
      </c>
      <c r="M42" s="56" t="s">
        <v>33</v>
      </c>
      <c r="N42" s="51">
        <v>29.1</v>
      </c>
      <c r="O42" s="58">
        <v>44890</v>
      </c>
      <c r="P42" s="58">
        <v>45255</v>
      </c>
      <c r="Q42" s="58">
        <v>45163</v>
      </c>
      <c r="R42" s="56" t="s">
        <v>209</v>
      </c>
      <c r="S42" s="59">
        <v>0</v>
      </c>
      <c r="T42" s="60">
        <v>29.1</v>
      </c>
      <c r="U42" s="77">
        <v>91.665000000000006</v>
      </c>
      <c r="V42" s="77">
        <v>274.995</v>
      </c>
      <c r="W42" s="77">
        <v>366.66</v>
      </c>
    </row>
    <row r="43" spans="1:23">
      <c r="A43" s="55">
        <v>167</v>
      </c>
      <c r="B43" s="56" t="s">
        <v>210</v>
      </c>
      <c r="C43" s="56" t="s">
        <v>211</v>
      </c>
      <c r="D43" s="56" t="s">
        <v>25</v>
      </c>
      <c r="E43" s="56" t="s">
        <v>26</v>
      </c>
      <c r="F43" s="56" t="s">
        <v>27</v>
      </c>
      <c r="G43" s="56" t="s">
        <v>28</v>
      </c>
      <c r="H43" s="56" t="s">
        <v>39</v>
      </c>
      <c r="I43" s="56" t="s">
        <v>40</v>
      </c>
      <c r="J43" s="57">
        <v>30570403.68</v>
      </c>
      <c r="K43" s="56" t="s">
        <v>212</v>
      </c>
      <c r="L43" s="56" t="s">
        <v>48</v>
      </c>
      <c r="M43" s="56" t="s">
        <v>33</v>
      </c>
      <c r="N43" s="51">
        <v>14.84</v>
      </c>
      <c r="O43" s="58">
        <v>44742</v>
      </c>
      <c r="P43" s="58">
        <v>45107</v>
      </c>
      <c r="Q43" s="58">
        <v>45107</v>
      </c>
      <c r="R43" s="56" t="s">
        <v>213</v>
      </c>
      <c r="S43" s="59">
        <v>0</v>
      </c>
      <c r="T43" s="60">
        <v>14.84</v>
      </c>
      <c r="U43" s="77">
        <v>86.813999999999993</v>
      </c>
      <c r="V43" s="77">
        <v>260.44200000000001</v>
      </c>
      <c r="W43" s="77">
        <v>347.25599999999997</v>
      </c>
    </row>
    <row r="44" spans="1:23">
      <c r="A44" s="55">
        <v>169</v>
      </c>
      <c r="B44" s="56" t="s">
        <v>214</v>
      </c>
      <c r="C44" s="56" t="s">
        <v>215</v>
      </c>
      <c r="D44" s="56" t="s">
        <v>25</v>
      </c>
      <c r="E44" s="56" t="s">
        <v>26</v>
      </c>
      <c r="F44" s="56" t="s">
        <v>27</v>
      </c>
      <c r="G44" s="56" t="s">
        <v>28</v>
      </c>
      <c r="H44" s="56" t="s">
        <v>46</v>
      </c>
      <c r="I44" s="56" t="s">
        <v>40</v>
      </c>
      <c r="J44" s="57">
        <v>18290777.199999999</v>
      </c>
      <c r="K44" s="56" t="s">
        <v>216</v>
      </c>
      <c r="L44" s="56" t="s">
        <v>83</v>
      </c>
      <c r="M44" s="56" t="s">
        <v>33</v>
      </c>
      <c r="N44" s="51">
        <v>10.9</v>
      </c>
      <c r="O44" s="58">
        <v>44742</v>
      </c>
      <c r="P44" s="58">
        <v>45046</v>
      </c>
      <c r="Q44" s="58">
        <v>45163</v>
      </c>
      <c r="R44" s="56" t="s">
        <v>217</v>
      </c>
      <c r="S44" s="59">
        <v>0</v>
      </c>
      <c r="T44" s="60">
        <v>10.9</v>
      </c>
      <c r="U44" s="77">
        <v>34.335000000000001</v>
      </c>
      <c r="V44" s="77">
        <v>103.005</v>
      </c>
      <c r="W44" s="77">
        <v>137.34</v>
      </c>
    </row>
    <row r="45" spans="1:23">
      <c r="A45" s="55">
        <v>171</v>
      </c>
      <c r="B45" s="56" t="s">
        <v>218</v>
      </c>
      <c r="C45" s="56" t="s">
        <v>219</v>
      </c>
      <c r="D45" s="56" t="s">
        <v>25</v>
      </c>
      <c r="E45" s="56" t="s">
        <v>26</v>
      </c>
      <c r="F45" s="56" t="s">
        <v>27</v>
      </c>
      <c r="G45" s="56" t="s">
        <v>28</v>
      </c>
      <c r="H45" s="56" t="s">
        <v>39</v>
      </c>
      <c r="I45" s="56" t="s">
        <v>40</v>
      </c>
      <c r="J45" s="57">
        <v>16034129.369999999</v>
      </c>
      <c r="K45" s="56" t="s">
        <v>220</v>
      </c>
      <c r="L45" s="56" t="s">
        <v>53</v>
      </c>
      <c r="M45" s="56" t="s">
        <v>33</v>
      </c>
      <c r="N45" s="51">
        <v>10.708</v>
      </c>
      <c r="O45" s="58">
        <v>44742</v>
      </c>
      <c r="P45" s="58">
        <v>45260</v>
      </c>
      <c r="Q45" s="58">
        <v>45260</v>
      </c>
      <c r="R45" s="56" t="s">
        <v>221</v>
      </c>
      <c r="S45" s="59">
        <v>0</v>
      </c>
      <c r="T45" s="60">
        <v>10.71</v>
      </c>
      <c r="U45" s="77">
        <v>62.641799999999996</v>
      </c>
      <c r="V45" s="77">
        <v>187.9254</v>
      </c>
      <c r="W45" s="77">
        <v>250.56719999999999</v>
      </c>
    </row>
    <row r="46" spans="1:23">
      <c r="A46" s="55">
        <v>172</v>
      </c>
      <c r="B46" s="56" t="s">
        <v>222</v>
      </c>
      <c r="C46" s="56" t="s">
        <v>223</v>
      </c>
      <c r="D46" s="56" t="s">
        <v>25</v>
      </c>
      <c r="E46" s="56" t="s">
        <v>26</v>
      </c>
      <c r="F46" s="56" t="s">
        <v>27</v>
      </c>
      <c r="G46" s="56" t="s">
        <v>28</v>
      </c>
      <c r="H46" s="56" t="s">
        <v>46</v>
      </c>
      <c r="I46" s="56" t="s">
        <v>40</v>
      </c>
      <c r="J46" s="57">
        <v>18585341.780000001</v>
      </c>
      <c r="K46" s="56" t="s">
        <v>224</v>
      </c>
      <c r="L46" s="56" t="s">
        <v>53</v>
      </c>
      <c r="M46" s="56" t="s">
        <v>33</v>
      </c>
      <c r="N46" s="51">
        <v>22.5</v>
      </c>
      <c r="O46" s="58">
        <v>44742</v>
      </c>
      <c r="P46" s="58">
        <v>45107</v>
      </c>
      <c r="Q46" s="58">
        <v>45107</v>
      </c>
      <c r="R46" s="56" t="s">
        <v>225</v>
      </c>
      <c r="S46" s="59">
        <v>0</v>
      </c>
      <c r="T46" s="60">
        <v>22.5</v>
      </c>
      <c r="U46" s="77">
        <v>70.875</v>
      </c>
      <c r="V46" s="77">
        <v>212.625</v>
      </c>
      <c r="W46" s="77">
        <v>283.5</v>
      </c>
    </row>
    <row r="47" spans="1:23">
      <c r="A47" s="55">
        <v>173</v>
      </c>
      <c r="B47" s="56" t="s">
        <v>226</v>
      </c>
      <c r="C47" s="56" t="s">
        <v>227</v>
      </c>
      <c r="D47" s="56" t="s">
        <v>25</v>
      </c>
      <c r="E47" s="56" t="s">
        <v>26</v>
      </c>
      <c r="F47" s="56" t="s">
        <v>27</v>
      </c>
      <c r="G47" s="56" t="s">
        <v>28</v>
      </c>
      <c r="H47" s="56" t="s">
        <v>46</v>
      </c>
      <c r="I47" s="56" t="s">
        <v>40</v>
      </c>
      <c r="J47" s="57">
        <v>15136573.550000001</v>
      </c>
      <c r="K47" s="56" t="s">
        <v>228</v>
      </c>
      <c r="L47" s="56" t="s">
        <v>53</v>
      </c>
      <c r="M47" s="56" t="s">
        <v>33</v>
      </c>
      <c r="N47" s="51">
        <v>22.9</v>
      </c>
      <c r="O47" s="58">
        <v>44742</v>
      </c>
      <c r="P47" s="58">
        <v>45107</v>
      </c>
      <c r="Q47" s="58">
        <v>45107</v>
      </c>
      <c r="R47" s="56" t="s">
        <v>229</v>
      </c>
      <c r="S47" s="59">
        <v>0</v>
      </c>
      <c r="T47" s="60">
        <v>22.9</v>
      </c>
      <c r="U47" s="77">
        <v>72.134999999999991</v>
      </c>
      <c r="V47" s="77">
        <v>216.40499999999997</v>
      </c>
      <c r="W47" s="77">
        <v>288.53999999999996</v>
      </c>
    </row>
    <row r="48" spans="1:23">
      <c r="A48" s="55">
        <v>174</v>
      </c>
      <c r="B48" s="56" t="s">
        <v>230</v>
      </c>
      <c r="C48" s="56" t="s">
        <v>231</v>
      </c>
      <c r="D48" s="56" t="s">
        <v>25</v>
      </c>
      <c r="E48" s="56" t="s">
        <v>26</v>
      </c>
      <c r="F48" s="56" t="s">
        <v>27</v>
      </c>
      <c r="G48" s="56" t="s">
        <v>28</v>
      </c>
      <c r="H48" s="56" t="s">
        <v>39</v>
      </c>
      <c r="I48" s="56" t="s">
        <v>40</v>
      </c>
      <c r="J48" s="57">
        <v>34315731.890000001</v>
      </c>
      <c r="K48" s="56" t="s">
        <v>224</v>
      </c>
      <c r="L48" s="56" t="s">
        <v>53</v>
      </c>
      <c r="M48" s="56" t="s">
        <v>33</v>
      </c>
      <c r="N48" s="51">
        <v>8.68</v>
      </c>
      <c r="O48" s="58">
        <v>44890</v>
      </c>
      <c r="P48" s="58">
        <v>45255</v>
      </c>
      <c r="Q48" s="58">
        <v>45255</v>
      </c>
      <c r="R48" s="56" t="s">
        <v>232</v>
      </c>
      <c r="S48" s="59">
        <v>0</v>
      </c>
      <c r="T48" s="60">
        <v>8.68</v>
      </c>
      <c r="U48" s="77">
        <v>50.777999999999999</v>
      </c>
      <c r="V48" s="77">
        <v>152.334</v>
      </c>
      <c r="W48" s="77">
        <v>203.11199999999999</v>
      </c>
    </row>
    <row r="49" spans="1:23">
      <c r="A49" s="55">
        <v>175</v>
      </c>
      <c r="B49" s="56" t="s">
        <v>233</v>
      </c>
      <c r="C49" s="56" t="s">
        <v>234</v>
      </c>
      <c r="D49" s="56" t="s">
        <v>25</v>
      </c>
      <c r="E49" s="56" t="s">
        <v>26</v>
      </c>
      <c r="F49" s="56" t="s">
        <v>27</v>
      </c>
      <c r="G49" s="56" t="s">
        <v>28</v>
      </c>
      <c r="H49" s="56" t="s">
        <v>39</v>
      </c>
      <c r="I49" s="56" t="s">
        <v>40</v>
      </c>
      <c r="J49" s="57">
        <v>13670305.890000001</v>
      </c>
      <c r="K49" s="56" t="s">
        <v>235</v>
      </c>
      <c r="L49" s="56" t="s">
        <v>48</v>
      </c>
      <c r="M49" s="56" t="s">
        <v>33</v>
      </c>
      <c r="N49" s="51">
        <v>4.2850000000000001</v>
      </c>
      <c r="O49" s="58">
        <v>44742</v>
      </c>
      <c r="P49" s="58">
        <v>45168</v>
      </c>
      <c r="Q49" s="58">
        <v>45168</v>
      </c>
      <c r="R49" s="56" t="s">
        <v>236</v>
      </c>
      <c r="S49" s="59">
        <v>0</v>
      </c>
      <c r="T49" s="60">
        <v>4.29</v>
      </c>
      <c r="U49" s="77">
        <v>25.067249999999998</v>
      </c>
      <c r="V49" s="77">
        <v>75.20174999999999</v>
      </c>
      <c r="W49" s="77">
        <v>100.26899999999999</v>
      </c>
    </row>
    <row r="50" spans="1:23">
      <c r="A50" s="55">
        <v>176</v>
      </c>
      <c r="B50" s="56" t="s">
        <v>237</v>
      </c>
      <c r="C50" s="56" t="s">
        <v>238</v>
      </c>
      <c r="D50" s="56" t="s">
        <v>25</v>
      </c>
      <c r="E50" s="56" t="s">
        <v>26</v>
      </c>
      <c r="F50" s="56" t="s">
        <v>27</v>
      </c>
      <c r="G50" s="56" t="s">
        <v>28</v>
      </c>
      <c r="H50" s="56" t="s">
        <v>46</v>
      </c>
      <c r="I50" s="56" t="s">
        <v>40</v>
      </c>
      <c r="J50" s="57">
        <v>15810206.83</v>
      </c>
      <c r="K50" s="56" t="s">
        <v>66</v>
      </c>
      <c r="L50" s="56" t="s">
        <v>62</v>
      </c>
      <c r="M50" s="56" t="s">
        <v>33</v>
      </c>
      <c r="N50" s="51">
        <v>23.19</v>
      </c>
      <c r="O50" s="58">
        <v>44890</v>
      </c>
      <c r="P50" s="58">
        <v>45255</v>
      </c>
      <c r="Q50" s="58">
        <v>45255</v>
      </c>
      <c r="R50" s="56" t="s">
        <v>239</v>
      </c>
      <c r="S50" s="59">
        <v>0</v>
      </c>
      <c r="T50" s="60">
        <v>23.19</v>
      </c>
      <c r="U50" s="77">
        <v>73.048500000000004</v>
      </c>
      <c r="V50" s="77">
        <v>219.14550000000003</v>
      </c>
      <c r="W50" s="77">
        <v>292.19400000000002</v>
      </c>
    </row>
    <row r="51" spans="1:23">
      <c r="A51" s="55">
        <v>177</v>
      </c>
      <c r="B51" s="56" t="s">
        <v>240</v>
      </c>
      <c r="C51" s="56" t="s">
        <v>241</v>
      </c>
      <c r="D51" s="56" t="s">
        <v>25</v>
      </c>
      <c r="E51" s="56" t="s">
        <v>26</v>
      </c>
      <c r="F51" s="56" t="s">
        <v>27</v>
      </c>
      <c r="G51" s="56" t="s">
        <v>28</v>
      </c>
      <c r="H51" s="56" t="s">
        <v>39</v>
      </c>
      <c r="I51" s="56" t="s">
        <v>40</v>
      </c>
      <c r="J51" s="57">
        <v>20907572.73</v>
      </c>
      <c r="K51" s="56" t="s">
        <v>242</v>
      </c>
      <c r="L51" s="56" t="s">
        <v>62</v>
      </c>
      <c r="M51" s="56" t="s">
        <v>33</v>
      </c>
      <c r="N51" s="51">
        <v>16.154</v>
      </c>
      <c r="O51" s="58">
        <v>44742</v>
      </c>
      <c r="P51" s="58">
        <v>45107</v>
      </c>
      <c r="Q51" s="58">
        <v>45135</v>
      </c>
      <c r="R51" s="56" t="s">
        <v>243</v>
      </c>
      <c r="S51" s="59">
        <v>0</v>
      </c>
      <c r="T51" s="60">
        <v>16.149999999999999</v>
      </c>
      <c r="U51" s="77">
        <v>94.500899999999987</v>
      </c>
      <c r="V51" s="77">
        <v>283.50269999999995</v>
      </c>
      <c r="W51" s="77">
        <v>378.00359999999995</v>
      </c>
    </row>
    <row r="52" spans="1:23">
      <c r="A52" s="55">
        <v>178</v>
      </c>
      <c r="B52" s="56" t="s">
        <v>244</v>
      </c>
      <c r="C52" s="56" t="s">
        <v>245</v>
      </c>
      <c r="D52" s="56" t="s">
        <v>25</v>
      </c>
      <c r="E52" s="56" t="s">
        <v>26</v>
      </c>
      <c r="F52" s="56" t="s">
        <v>27</v>
      </c>
      <c r="G52" s="56" t="s">
        <v>28</v>
      </c>
      <c r="H52" s="56" t="s">
        <v>39</v>
      </c>
      <c r="I52" s="56" t="s">
        <v>40</v>
      </c>
      <c r="J52" s="57">
        <v>12041140.310000001</v>
      </c>
      <c r="K52" s="56" t="s">
        <v>246</v>
      </c>
      <c r="L52" s="56" t="s">
        <v>62</v>
      </c>
      <c r="M52" s="56" t="s">
        <v>33</v>
      </c>
      <c r="N52" s="51">
        <v>16.8</v>
      </c>
      <c r="O52" s="58">
        <v>44890</v>
      </c>
      <c r="P52" s="58">
        <v>45316</v>
      </c>
      <c r="Q52" s="58">
        <v>45316</v>
      </c>
      <c r="R52" s="56" t="s">
        <v>247</v>
      </c>
      <c r="S52" s="59">
        <v>0</v>
      </c>
      <c r="T52" s="60">
        <v>16.8</v>
      </c>
      <c r="U52" s="77">
        <v>98.28</v>
      </c>
      <c r="V52" s="77">
        <v>294.84000000000003</v>
      </c>
      <c r="W52" s="77">
        <v>393.12</v>
      </c>
    </row>
    <row r="53" spans="1:23">
      <c r="A53" s="55">
        <v>179</v>
      </c>
      <c r="B53" s="56" t="s">
        <v>248</v>
      </c>
      <c r="C53" s="56" t="s">
        <v>249</v>
      </c>
      <c r="D53" s="56" t="s">
        <v>25</v>
      </c>
      <c r="E53" s="56" t="s">
        <v>26</v>
      </c>
      <c r="F53" s="56" t="s">
        <v>27</v>
      </c>
      <c r="G53" s="56" t="s">
        <v>28</v>
      </c>
      <c r="H53" s="56" t="s">
        <v>39</v>
      </c>
      <c r="I53" s="56" t="s">
        <v>40</v>
      </c>
      <c r="J53" s="57">
        <v>24289324.670000002</v>
      </c>
      <c r="K53" s="56" t="s">
        <v>250</v>
      </c>
      <c r="L53" s="56" t="s">
        <v>88</v>
      </c>
      <c r="M53" s="56" t="s">
        <v>33</v>
      </c>
      <c r="N53" s="51">
        <v>9.6999999999999993</v>
      </c>
      <c r="O53" s="58">
        <v>44743</v>
      </c>
      <c r="P53" s="58">
        <v>45261</v>
      </c>
      <c r="Q53" s="58">
        <v>45347</v>
      </c>
      <c r="R53" s="56" t="s">
        <v>251</v>
      </c>
      <c r="S53" s="59">
        <v>0</v>
      </c>
      <c r="T53" s="60">
        <v>9.6999999999999993</v>
      </c>
      <c r="U53" s="77">
        <v>56.74499999999999</v>
      </c>
      <c r="V53" s="77">
        <v>170.23499999999996</v>
      </c>
      <c r="W53" s="77">
        <v>226.97999999999996</v>
      </c>
    </row>
    <row r="54" spans="1:23">
      <c r="A54" s="55">
        <v>181</v>
      </c>
      <c r="B54" s="56" t="s">
        <v>252</v>
      </c>
      <c r="C54" s="56" t="s">
        <v>253</v>
      </c>
      <c r="D54" s="56" t="s">
        <v>25</v>
      </c>
      <c r="E54" s="56" t="s">
        <v>26</v>
      </c>
      <c r="F54" s="56" t="s">
        <v>27</v>
      </c>
      <c r="G54" s="56" t="s">
        <v>28</v>
      </c>
      <c r="H54" s="56" t="s">
        <v>39</v>
      </c>
      <c r="I54" s="56" t="s">
        <v>40</v>
      </c>
      <c r="J54" s="57">
        <v>27142207.27</v>
      </c>
      <c r="K54" s="56" t="s">
        <v>254</v>
      </c>
      <c r="L54" s="56" t="s">
        <v>93</v>
      </c>
      <c r="M54" s="56" t="s">
        <v>33</v>
      </c>
      <c r="N54" s="51">
        <v>12.43</v>
      </c>
      <c r="O54" s="58">
        <v>44742</v>
      </c>
      <c r="P54" s="58">
        <v>45351</v>
      </c>
      <c r="Q54" s="58">
        <v>45260</v>
      </c>
      <c r="R54" s="56" t="s">
        <v>255</v>
      </c>
      <c r="S54" s="59">
        <v>0</v>
      </c>
      <c r="T54" s="60">
        <v>12.43</v>
      </c>
      <c r="U54" s="77">
        <v>72.715499999999992</v>
      </c>
      <c r="V54" s="77">
        <v>218.14649999999997</v>
      </c>
      <c r="W54" s="77">
        <v>290.86199999999997</v>
      </c>
    </row>
    <row r="55" spans="1:23">
      <c r="A55" s="55">
        <v>182</v>
      </c>
      <c r="B55" s="56" t="s">
        <v>256</v>
      </c>
      <c r="C55" s="56" t="s">
        <v>257</v>
      </c>
      <c r="D55" s="56" t="s">
        <v>25</v>
      </c>
      <c r="E55" s="56" t="s">
        <v>26</v>
      </c>
      <c r="F55" s="56" t="s">
        <v>27</v>
      </c>
      <c r="G55" s="56" t="s">
        <v>28</v>
      </c>
      <c r="H55" s="56" t="s">
        <v>39</v>
      </c>
      <c r="I55" s="56" t="s">
        <v>40</v>
      </c>
      <c r="J55" s="57">
        <v>84259513.769999996</v>
      </c>
      <c r="K55" s="56" t="s">
        <v>258</v>
      </c>
      <c r="L55" s="56" t="s">
        <v>93</v>
      </c>
      <c r="M55" s="56" t="s">
        <v>33</v>
      </c>
      <c r="N55" s="51">
        <v>26.2</v>
      </c>
      <c r="O55" s="58">
        <v>44742</v>
      </c>
      <c r="P55" s="58">
        <v>45473</v>
      </c>
      <c r="Q55" s="58">
        <v>45473</v>
      </c>
      <c r="R55" s="56" t="s">
        <v>259</v>
      </c>
      <c r="S55" s="59">
        <v>0</v>
      </c>
      <c r="T55" s="60">
        <v>26.2</v>
      </c>
      <c r="U55" s="77">
        <v>153.26999999999998</v>
      </c>
      <c r="V55" s="77">
        <v>459.80999999999995</v>
      </c>
      <c r="W55" s="77">
        <v>613.07999999999993</v>
      </c>
    </row>
    <row r="56" spans="1:23">
      <c r="A56" s="55">
        <v>183</v>
      </c>
      <c r="B56" s="56" t="s">
        <v>260</v>
      </c>
      <c r="C56" s="56" t="s">
        <v>261</v>
      </c>
      <c r="D56" s="56" t="s">
        <v>25</v>
      </c>
      <c r="E56" s="56" t="s">
        <v>26</v>
      </c>
      <c r="F56" s="56" t="s">
        <v>27</v>
      </c>
      <c r="G56" s="56" t="s">
        <v>28</v>
      </c>
      <c r="H56" s="56" t="s">
        <v>39</v>
      </c>
      <c r="I56" s="56" t="s">
        <v>40</v>
      </c>
      <c r="J56" s="57">
        <v>17044034.84</v>
      </c>
      <c r="K56" s="56" t="s">
        <v>262</v>
      </c>
      <c r="L56" s="56" t="s">
        <v>93</v>
      </c>
      <c r="M56" s="56" t="s">
        <v>33</v>
      </c>
      <c r="N56" s="51">
        <v>6.49</v>
      </c>
      <c r="O56" s="58">
        <v>44742</v>
      </c>
      <c r="P56" s="58">
        <v>45107</v>
      </c>
      <c r="Q56" s="58">
        <v>45107</v>
      </c>
      <c r="R56" s="56" t="s">
        <v>263</v>
      </c>
      <c r="S56" s="59">
        <v>0</v>
      </c>
      <c r="T56" s="60">
        <v>6.49</v>
      </c>
      <c r="U56" s="77">
        <v>37.966499999999996</v>
      </c>
      <c r="V56" s="77">
        <v>113.89949999999999</v>
      </c>
      <c r="W56" s="77">
        <v>151.86599999999999</v>
      </c>
    </row>
    <row r="57" spans="1:23">
      <c r="A57" s="55">
        <v>184</v>
      </c>
      <c r="B57" s="56" t="s">
        <v>264</v>
      </c>
      <c r="C57" s="56" t="s">
        <v>265</v>
      </c>
      <c r="D57" s="56" t="s">
        <v>25</v>
      </c>
      <c r="E57" s="56" t="s">
        <v>26</v>
      </c>
      <c r="F57" s="56" t="s">
        <v>27</v>
      </c>
      <c r="G57" s="56" t="s">
        <v>28</v>
      </c>
      <c r="H57" s="56" t="s">
        <v>39</v>
      </c>
      <c r="I57" s="56" t="s">
        <v>40</v>
      </c>
      <c r="J57" s="57">
        <v>4112540.27</v>
      </c>
      <c r="K57" s="56" t="s">
        <v>266</v>
      </c>
      <c r="L57" s="56" t="s">
        <v>102</v>
      </c>
      <c r="M57" s="56" t="s">
        <v>33</v>
      </c>
      <c r="N57" s="51">
        <v>1.504</v>
      </c>
      <c r="O57" s="58">
        <v>44742</v>
      </c>
      <c r="P57" s="58">
        <v>45473</v>
      </c>
      <c r="Q57" s="58">
        <v>45468</v>
      </c>
      <c r="R57" s="56" t="s">
        <v>267</v>
      </c>
      <c r="S57" s="59">
        <v>0</v>
      </c>
      <c r="T57" s="60">
        <v>1.5</v>
      </c>
      <c r="U57" s="77">
        <v>8.7983999999999991</v>
      </c>
      <c r="V57" s="77">
        <v>26.395199999999996</v>
      </c>
      <c r="W57" s="77">
        <v>35.193599999999996</v>
      </c>
    </row>
    <row r="58" spans="1:23">
      <c r="A58" s="55">
        <v>185</v>
      </c>
      <c r="B58" s="56" t="s">
        <v>268</v>
      </c>
      <c r="C58" s="56" t="s">
        <v>269</v>
      </c>
      <c r="D58" s="56" t="s">
        <v>25</v>
      </c>
      <c r="E58" s="56" t="s">
        <v>26</v>
      </c>
      <c r="F58" s="56" t="s">
        <v>27</v>
      </c>
      <c r="G58" s="56" t="s">
        <v>28</v>
      </c>
      <c r="H58" s="56" t="s">
        <v>46</v>
      </c>
      <c r="I58" s="56" t="s">
        <v>40</v>
      </c>
      <c r="J58" s="57">
        <v>14527064.6</v>
      </c>
      <c r="K58" s="56" t="s">
        <v>270</v>
      </c>
      <c r="L58" s="56" t="s">
        <v>102</v>
      </c>
      <c r="M58" s="56" t="s">
        <v>33</v>
      </c>
      <c r="N58" s="51">
        <v>14.4</v>
      </c>
      <c r="O58" s="58">
        <v>44742</v>
      </c>
      <c r="P58" s="58">
        <v>45015</v>
      </c>
      <c r="Q58" s="58">
        <v>44985</v>
      </c>
      <c r="R58" s="56" t="s">
        <v>271</v>
      </c>
      <c r="S58" s="59">
        <v>0</v>
      </c>
      <c r="T58" s="60">
        <v>14.4</v>
      </c>
      <c r="U58" s="77">
        <v>45.36</v>
      </c>
      <c r="V58" s="77">
        <v>136.07999999999998</v>
      </c>
      <c r="W58" s="77">
        <v>181.44</v>
      </c>
    </row>
    <row r="59" spans="1:23">
      <c r="A59" s="55">
        <v>186</v>
      </c>
      <c r="B59" s="56" t="s">
        <v>272</v>
      </c>
      <c r="C59" s="56" t="s">
        <v>273</v>
      </c>
      <c r="D59" s="56" t="s">
        <v>25</v>
      </c>
      <c r="E59" s="56" t="s">
        <v>26</v>
      </c>
      <c r="F59" s="56" t="s">
        <v>27</v>
      </c>
      <c r="G59" s="56" t="s">
        <v>28</v>
      </c>
      <c r="H59" s="56" t="s">
        <v>46</v>
      </c>
      <c r="I59" s="56" t="s">
        <v>40</v>
      </c>
      <c r="J59" s="57">
        <v>20701544.02</v>
      </c>
      <c r="K59" s="56" t="s">
        <v>274</v>
      </c>
      <c r="L59" s="56" t="s">
        <v>102</v>
      </c>
      <c r="M59" s="56" t="s">
        <v>33</v>
      </c>
      <c r="N59" s="51">
        <v>30.5</v>
      </c>
      <c r="O59" s="58">
        <v>44890</v>
      </c>
      <c r="P59" s="58">
        <v>45376</v>
      </c>
      <c r="Q59" s="58">
        <v>45437</v>
      </c>
      <c r="R59" s="56" t="s">
        <v>275</v>
      </c>
      <c r="S59" s="59">
        <v>0</v>
      </c>
      <c r="T59" s="60">
        <v>30.5</v>
      </c>
      <c r="U59" s="77">
        <v>96.075000000000003</v>
      </c>
      <c r="V59" s="77">
        <v>288.22500000000002</v>
      </c>
      <c r="W59" s="77">
        <v>384.3</v>
      </c>
    </row>
    <row r="60" spans="1:23">
      <c r="A60" s="55">
        <v>188</v>
      </c>
      <c r="B60" s="56" t="s">
        <v>276</v>
      </c>
      <c r="C60" s="56" t="s">
        <v>277</v>
      </c>
      <c r="D60" s="56" t="s">
        <v>25</v>
      </c>
      <c r="E60" s="56" t="s">
        <v>26</v>
      </c>
      <c r="F60" s="56" t="s">
        <v>27</v>
      </c>
      <c r="G60" s="56" t="s">
        <v>28</v>
      </c>
      <c r="H60" s="56" t="s">
        <v>39</v>
      </c>
      <c r="I60" s="56" t="s">
        <v>40</v>
      </c>
      <c r="J60" s="57">
        <v>12898874.41</v>
      </c>
      <c r="K60" s="56" t="s">
        <v>278</v>
      </c>
      <c r="L60" s="56" t="s">
        <v>102</v>
      </c>
      <c r="M60" s="56" t="s">
        <v>33</v>
      </c>
      <c r="N60" s="51">
        <v>5.09</v>
      </c>
      <c r="O60" s="58">
        <v>44742</v>
      </c>
      <c r="P60" s="58">
        <v>45595</v>
      </c>
      <c r="Q60" s="58">
        <v>45597</v>
      </c>
      <c r="R60" s="56" t="s">
        <v>279</v>
      </c>
      <c r="S60" s="59">
        <v>0</v>
      </c>
      <c r="T60" s="60">
        <v>5.09</v>
      </c>
      <c r="U60" s="77">
        <v>29.776499999999999</v>
      </c>
      <c r="V60" s="77">
        <v>89.329499999999996</v>
      </c>
      <c r="W60" s="77">
        <v>119.10599999999999</v>
      </c>
    </row>
    <row r="61" spans="1:23">
      <c r="A61" s="55">
        <v>191</v>
      </c>
      <c r="B61" s="56" t="s">
        <v>280</v>
      </c>
      <c r="C61" s="56" t="s">
        <v>281</v>
      </c>
      <c r="D61" s="56" t="s">
        <v>25</v>
      </c>
      <c r="E61" s="56" t="s">
        <v>26</v>
      </c>
      <c r="F61" s="56" t="s">
        <v>27</v>
      </c>
      <c r="G61" s="56" t="s">
        <v>28</v>
      </c>
      <c r="H61" s="56" t="s">
        <v>39</v>
      </c>
      <c r="I61" s="56" t="s">
        <v>40</v>
      </c>
      <c r="J61" s="57">
        <v>24437528.02</v>
      </c>
      <c r="K61" s="56" t="s">
        <v>282</v>
      </c>
      <c r="L61" s="56" t="s">
        <v>102</v>
      </c>
      <c r="M61" s="56" t="s">
        <v>33</v>
      </c>
      <c r="N61" s="51">
        <v>16.97</v>
      </c>
      <c r="O61" s="58">
        <v>44742</v>
      </c>
      <c r="P61" s="58">
        <v>45107</v>
      </c>
      <c r="Q61" s="58">
        <v>45107</v>
      </c>
      <c r="R61" s="56" t="s">
        <v>283</v>
      </c>
      <c r="S61" s="59">
        <v>0</v>
      </c>
      <c r="T61" s="60">
        <v>16.97</v>
      </c>
      <c r="U61" s="77">
        <v>99.274499999999989</v>
      </c>
      <c r="V61" s="77">
        <v>297.82349999999997</v>
      </c>
      <c r="W61" s="77">
        <v>397.09799999999996</v>
      </c>
    </row>
    <row r="62" spans="1:23">
      <c r="A62" s="55">
        <v>192</v>
      </c>
      <c r="B62" s="56" t="s">
        <v>284</v>
      </c>
      <c r="C62" s="56" t="s">
        <v>285</v>
      </c>
      <c r="D62" s="56" t="s">
        <v>25</v>
      </c>
      <c r="E62" s="56" t="s">
        <v>26</v>
      </c>
      <c r="F62" s="56" t="s">
        <v>27</v>
      </c>
      <c r="G62" s="56" t="s">
        <v>28</v>
      </c>
      <c r="H62" s="56" t="s">
        <v>39</v>
      </c>
      <c r="I62" s="56" t="s">
        <v>40</v>
      </c>
      <c r="J62" s="57">
        <v>59731833.670000002</v>
      </c>
      <c r="K62" s="56" t="s">
        <v>286</v>
      </c>
      <c r="L62" s="56" t="s">
        <v>137</v>
      </c>
      <c r="M62" s="56" t="s">
        <v>33</v>
      </c>
      <c r="N62" s="51">
        <v>22.26</v>
      </c>
      <c r="O62" s="58">
        <v>44742</v>
      </c>
      <c r="P62" s="58">
        <v>45229</v>
      </c>
      <c r="Q62" s="58">
        <v>45229</v>
      </c>
      <c r="R62" s="56" t="s">
        <v>287</v>
      </c>
      <c r="S62" s="59">
        <v>0</v>
      </c>
      <c r="T62" s="60">
        <v>22.26</v>
      </c>
      <c r="U62" s="77">
        <v>130.221</v>
      </c>
      <c r="V62" s="77">
        <v>390.66300000000001</v>
      </c>
      <c r="W62" s="77">
        <v>520.88400000000001</v>
      </c>
    </row>
    <row r="63" spans="1:23">
      <c r="A63" s="55">
        <v>193</v>
      </c>
      <c r="B63" s="56" t="s">
        <v>288</v>
      </c>
      <c r="C63" s="56" t="s">
        <v>289</v>
      </c>
      <c r="D63" s="56" t="s">
        <v>25</v>
      </c>
      <c r="E63" s="56" t="s">
        <v>26</v>
      </c>
      <c r="F63" s="56" t="s">
        <v>27</v>
      </c>
      <c r="G63" s="56" t="s">
        <v>28</v>
      </c>
      <c r="H63" s="56" t="s">
        <v>46</v>
      </c>
      <c r="I63" s="56" t="s">
        <v>40</v>
      </c>
      <c r="J63" s="57">
        <v>7286036.9400000004</v>
      </c>
      <c r="K63" s="56" t="s">
        <v>290</v>
      </c>
      <c r="L63" s="56" t="s">
        <v>115</v>
      </c>
      <c r="M63" s="56" t="s">
        <v>33</v>
      </c>
      <c r="N63" s="51">
        <v>4.5</v>
      </c>
      <c r="O63" s="58">
        <v>44742</v>
      </c>
      <c r="P63" s="58">
        <v>45107</v>
      </c>
      <c r="Q63" s="58">
        <v>45107</v>
      </c>
      <c r="R63" s="56" t="s">
        <v>291</v>
      </c>
      <c r="S63" s="59">
        <v>0</v>
      </c>
      <c r="T63" s="60">
        <v>4.5</v>
      </c>
      <c r="U63" s="77">
        <v>14.174999999999999</v>
      </c>
      <c r="V63" s="77">
        <v>42.524999999999999</v>
      </c>
      <c r="W63" s="77">
        <v>56.699999999999996</v>
      </c>
    </row>
    <row r="64" spans="1:23">
      <c r="A64" s="55">
        <v>194</v>
      </c>
      <c r="B64" s="56" t="s">
        <v>292</v>
      </c>
      <c r="C64" s="56" t="s">
        <v>293</v>
      </c>
      <c r="D64" s="56" t="s">
        <v>25</v>
      </c>
      <c r="E64" s="56" t="s">
        <v>26</v>
      </c>
      <c r="F64" s="56" t="s">
        <v>27</v>
      </c>
      <c r="G64" s="56" t="s">
        <v>28</v>
      </c>
      <c r="H64" s="56" t="s">
        <v>46</v>
      </c>
      <c r="I64" s="56" t="s">
        <v>40</v>
      </c>
      <c r="J64" s="57">
        <v>32791407.739999998</v>
      </c>
      <c r="K64" s="56" t="s">
        <v>294</v>
      </c>
      <c r="L64" s="56" t="s">
        <v>115</v>
      </c>
      <c r="M64" s="56" t="s">
        <v>33</v>
      </c>
      <c r="N64" s="51">
        <v>35</v>
      </c>
      <c r="O64" s="58">
        <v>44743</v>
      </c>
      <c r="P64" s="58">
        <v>45108</v>
      </c>
      <c r="Q64" s="58">
        <v>45044</v>
      </c>
      <c r="R64" s="56" t="s">
        <v>295</v>
      </c>
      <c r="S64" s="59">
        <v>0</v>
      </c>
      <c r="T64" s="60">
        <v>35</v>
      </c>
      <c r="U64" s="77">
        <v>110.25</v>
      </c>
      <c r="V64" s="77">
        <v>330.75</v>
      </c>
      <c r="W64" s="77">
        <v>441</v>
      </c>
    </row>
    <row r="65" spans="1:23">
      <c r="A65" s="55">
        <v>195</v>
      </c>
      <c r="B65" s="56" t="s">
        <v>296</v>
      </c>
      <c r="C65" s="56" t="s">
        <v>297</v>
      </c>
      <c r="D65" s="56" t="s">
        <v>25</v>
      </c>
      <c r="E65" s="56" t="s">
        <v>26</v>
      </c>
      <c r="F65" s="56" t="s">
        <v>27</v>
      </c>
      <c r="G65" s="56" t="s">
        <v>28</v>
      </c>
      <c r="H65" s="56" t="s">
        <v>46</v>
      </c>
      <c r="I65" s="56" t="s">
        <v>40</v>
      </c>
      <c r="J65" s="57">
        <v>8981756.6999999993</v>
      </c>
      <c r="K65" s="56" t="s">
        <v>298</v>
      </c>
      <c r="L65" s="56" t="s">
        <v>115</v>
      </c>
      <c r="M65" s="56" t="s">
        <v>33</v>
      </c>
      <c r="N65" s="51">
        <v>13.5</v>
      </c>
      <c r="O65" s="58">
        <v>44742</v>
      </c>
      <c r="P65" s="58">
        <v>45107</v>
      </c>
      <c r="Q65" s="58">
        <v>45076</v>
      </c>
      <c r="R65" s="56" t="s">
        <v>299</v>
      </c>
      <c r="S65" s="59">
        <v>0</v>
      </c>
      <c r="T65" s="60">
        <v>13.5</v>
      </c>
      <c r="U65" s="77">
        <v>42.524999999999999</v>
      </c>
      <c r="V65" s="77">
        <v>127.57499999999999</v>
      </c>
      <c r="W65" s="77">
        <v>170.1</v>
      </c>
    </row>
    <row r="66" spans="1:23">
      <c r="A66" s="55">
        <v>196</v>
      </c>
      <c r="B66" s="56" t="s">
        <v>300</v>
      </c>
      <c r="C66" s="56" t="s">
        <v>301</v>
      </c>
      <c r="D66" s="56" t="s">
        <v>25</v>
      </c>
      <c r="E66" s="56" t="s">
        <v>26</v>
      </c>
      <c r="F66" s="56" t="s">
        <v>27</v>
      </c>
      <c r="G66" s="56" t="s">
        <v>28</v>
      </c>
      <c r="H66" s="56" t="s">
        <v>39</v>
      </c>
      <c r="I66" s="56" t="s">
        <v>40</v>
      </c>
      <c r="J66" s="57">
        <v>10382945</v>
      </c>
      <c r="K66" s="56" t="s">
        <v>302</v>
      </c>
      <c r="L66" s="56" t="s">
        <v>303</v>
      </c>
      <c r="M66" s="56" t="s">
        <v>33</v>
      </c>
      <c r="N66" s="51">
        <v>6.22</v>
      </c>
      <c r="O66" s="58">
        <v>44742</v>
      </c>
      <c r="P66" s="58">
        <v>45229</v>
      </c>
      <c r="Q66" s="58">
        <v>45229</v>
      </c>
      <c r="R66" s="56" t="s">
        <v>304</v>
      </c>
      <c r="S66" s="59">
        <v>0</v>
      </c>
      <c r="T66" s="60">
        <v>6.22</v>
      </c>
      <c r="U66" s="77">
        <v>36.386999999999993</v>
      </c>
      <c r="V66" s="77">
        <v>109.16099999999997</v>
      </c>
      <c r="W66" s="77">
        <v>145.54799999999997</v>
      </c>
    </row>
    <row r="67" spans="1:23">
      <c r="A67" s="55">
        <v>198</v>
      </c>
      <c r="B67" s="56" t="s">
        <v>305</v>
      </c>
      <c r="C67" s="56" t="s">
        <v>306</v>
      </c>
      <c r="D67" s="56" t="s">
        <v>25</v>
      </c>
      <c r="E67" s="56" t="s">
        <v>26</v>
      </c>
      <c r="F67" s="56" t="s">
        <v>27</v>
      </c>
      <c r="G67" s="56" t="s">
        <v>28</v>
      </c>
      <c r="H67" s="56" t="s">
        <v>39</v>
      </c>
      <c r="I67" s="56" t="s">
        <v>40</v>
      </c>
      <c r="J67" s="57">
        <v>20785647.41</v>
      </c>
      <c r="K67" s="56" t="s">
        <v>307</v>
      </c>
      <c r="L67" s="56" t="s">
        <v>115</v>
      </c>
      <c r="M67" s="56" t="s">
        <v>33</v>
      </c>
      <c r="N67" s="51">
        <v>10.99</v>
      </c>
      <c r="O67" s="58">
        <v>44742</v>
      </c>
      <c r="P67" s="58">
        <v>45595</v>
      </c>
      <c r="Q67" s="58">
        <v>45703</v>
      </c>
      <c r="R67" s="56" t="s">
        <v>308</v>
      </c>
      <c r="S67" s="59">
        <v>0</v>
      </c>
      <c r="T67" s="60">
        <v>10.99</v>
      </c>
      <c r="U67" s="77">
        <v>64.291499999999999</v>
      </c>
      <c r="V67" s="77">
        <v>192.87450000000001</v>
      </c>
      <c r="W67" s="77">
        <v>257.166</v>
      </c>
    </row>
    <row r="68" spans="1:23">
      <c r="A68" s="55">
        <v>199</v>
      </c>
      <c r="B68" s="56" t="s">
        <v>309</v>
      </c>
      <c r="C68" s="56" t="s">
        <v>310</v>
      </c>
      <c r="D68" s="56" t="s">
        <v>25</v>
      </c>
      <c r="E68" s="56" t="s">
        <v>26</v>
      </c>
      <c r="F68" s="56" t="s">
        <v>27</v>
      </c>
      <c r="G68" s="56" t="s">
        <v>28</v>
      </c>
      <c r="H68" s="56" t="s">
        <v>39</v>
      </c>
      <c r="I68" s="56" t="s">
        <v>40</v>
      </c>
      <c r="J68" s="57">
        <v>17717946.359999999</v>
      </c>
      <c r="K68" s="56" t="s">
        <v>311</v>
      </c>
      <c r="L68" s="56" t="s">
        <v>128</v>
      </c>
      <c r="M68" s="56" t="s">
        <v>33</v>
      </c>
      <c r="N68" s="51">
        <v>6.82</v>
      </c>
      <c r="O68" s="58">
        <v>44742</v>
      </c>
      <c r="P68" s="58">
        <v>45290</v>
      </c>
      <c r="Q68" s="58">
        <v>45322</v>
      </c>
      <c r="R68" s="56" t="s">
        <v>312</v>
      </c>
      <c r="S68" s="59">
        <v>0</v>
      </c>
      <c r="T68" s="60">
        <v>6.82</v>
      </c>
      <c r="U68" s="77">
        <v>39.896999999999998</v>
      </c>
      <c r="V68" s="77">
        <v>119.691</v>
      </c>
      <c r="W68" s="77">
        <v>159.58799999999999</v>
      </c>
    </row>
    <row r="69" spans="1:23">
      <c r="A69" s="55">
        <v>200</v>
      </c>
      <c r="B69" s="56" t="s">
        <v>313</v>
      </c>
      <c r="C69" s="56" t="s">
        <v>314</v>
      </c>
      <c r="D69" s="56" t="s">
        <v>25</v>
      </c>
      <c r="E69" s="56" t="s">
        <v>26</v>
      </c>
      <c r="F69" s="56" t="s">
        <v>27</v>
      </c>
      <c r="G69" s="56" t="s">
        <v>28</v>
      </c>
      <c r="H69" s="56" t="s">
        <v>46</v>
      </c>
      <c r="I69" s="56" t="s">
        <v>40</v>
      </c>
      <c r="J69" s="57">
        <v>16362877.52</v>
      </c>
      <c r="K69" s="56" t="s">
        <v>315</v>
      </c>
      <c r="L69" s="56" t="s">
        <v>128</v>
      </c>
      <c r="M69" s="56" t="s">
        <v>33</v>
      </c>
      <c r="N69" s="51">
        <v>20.3</v>
      </c>
      <c r="O69" s="58">
        <v>44742</v>
      </c>
      <c r="P69" s="58">
        <v>45107</v>
      </c>
      <c r="Q69" s="58">
        <v>45162</v>
      </c>
      <c r="R69" s="56" t="s">
        <v>316</v>
      </c>
      <c r="S69" s="59">
        <v>0</v>
      </c>
      <c r="T69" s="60">
        <v>20.3</v>
      </c>
      <c r="U69" s="77">
        <v>63.945</v>
      </c>
      <c r="V69" s="77">
        <v>191.83500000000001</v>
      </c>
      <c r="W69" s="77">
        <v>255.78</v>
      </c>
    </row>
    <row r="70" spans="1:23">
      <c r="A70" s="55">
        <v>201</v>
      </c>
      <c r="B70" s="56" t="s">
        <v>317</v>
      </c>
      <c r="C70" s="56" t="s">
        <v>318</v>
      </c>
      <c r="D70" s="56" t="s">
        <v>25</v>
      </c>
      <c r="E70" s="56" t="s">
        <v>26</v>
      </c>
      <c r="F70" s="56" t="s">
        <v>27</v>
      </c>
      <c r="G70" s="56" t="s">
        <v>28</v>
      </c>
      <c r="H70" s="56" t="s">
        <v>46</v>
      </c>
      <c r="I70" s="56" t="s">
        <v>40</v>
      </c>
      <c r="J70" s="57">
        <v>15769720.83</v>
      </c>
      <c r="K70" s="56" t="s">
        <v>319</v>
      </c>
      <c r="L70" s="56" t="s">
        <v>128</v>
      </c>
      <c r="M70" s="56" t="s">
        <v>33</v>
      </c>
      <c r="N70" s="51">
        <v>30</v>
      </c>
      <c r="O70" s="58">
        <v>44742</v>
      </c>
      <c r="P70" s="58">
        <v>45107</v>
      </c>
      <c r="Q70" s="58">
        <v>45107</v>
      </c>
      <c r="R70" s="56" t="s">
        <v>320</v>
      </c>
      <c r="S70" s="59">
        <v>0</v>
      </c>
      <c r="T70" s="60">
        <v>30</v>
      </c>
      <c r="U70" s="77">
        <v>94.5</v>
      </c>
      <c r="V70" s="77">
        <v>283.5</v>
      </c>
      <c r="W70" s="77">
        <v>378</v>
      </c>
    </row>
    <row r="71" spans="1:23">
      <c r="A71" s="55">
        <v>202</v>
      </c>
      <c r="B71" s="56" t="s">
        <v>321</v>
      </c>
      <c r="C71" s="56" t="s">
        <v>322</v>
      </c>
      <c r="D71" s="56" t="s">
        <v>25</v>
      </c>
      <c r="E71" s="56" t="s">
        <v>26</v>
      </c>
      <c r="F71" s="56" t="s">
        <v>27</v>
      </c>
      <c r="G71" s="56" t="s">
        <v>28</v>
      </c>
      <c r="H71" s="56" t="s">
        <v>46</v>
      </c>
      <c r="I71" s="56" t="s">
        <v>40</v>
      </c>
      <c r="J71" s="57">
        <v>11146183.029999999</v>
      </c>
      <c r="K71" s="56" t="s">
        <v>323</v>
      </c>
      <c r="L71" s="56" t="s">
        <v>128</v>
      </c>
      <c r="M71" s="56" t="s">
        <v>33</v>
      </c>
      <c r="N71" s="51">
        <v>15</v>
      </c>
      <c r="O71" s="58">
        <v>44742</v>
      </c>
      <c r="P71" s="58">
        <v>45107</v>
      </c>
      <c r="Q71" s="58">
        <v>44982</v>
      </c>
      <c r="R71" s="56" t="s">
        <v>324</v>
      </c>
      <c r="S71" s="59">
        <v>0</v>
      </c>
      <c r="T71" s="60">
        <v>15</v>
      </c>
      <c r="U71" s="77">
        <v>47.25</v>
      </c>
      <c r="V71" s="77">
        <v>141.75</v>
      </c>
      <c r="W71" s="77">
        <v>189</v>
      </c>
    </row>
    <row r="72" spans="1:23">
      <c r="A72" s="55">
        <v>203</v>
      </c>
      <c r="B72" s="56" t="s">
        <v>325</v>
      </c>
      <c r="C72" s="56" t="s">
        <v>326</v>
      </c>
      <c r="D72" s="56" t="s">
        <v>25</v>
      </c>
      <c r="E72" s="56" t="s">
        <v>26</v>
      </c>
      <c r="F72" s="56" t="s">
        <v>27</v>
      </c>
      <c r="G72" s="56" t="s">
        <v>28</v>
      </c>
      <c r="H72" s="56" t="s">
        <v>46</v>
      </c>
      <c r="I72" s="56" t="s">
        <v>40</v>
      </c>
      <c r="J72" s="57">
        <v>42779932.43</v>
      </c>
      <c r="K72" s="56" t="s">
        <v>327</v>
      </c>
      <c r="L72" s="56" t="s">
        <v>128</v>
      </c>
      <c r="M72" s="56" t="s">
        <v>33</v>
      </c>
      <c r="N72" s="51">
        <v>24.76</v>
      </c>
      <c r="O72" s="58">
        <v>44742</v>
      </c>
      <c r="P72" s="58">
        <v>45290</v>
      </c>
      <c r="Q72" s="58">
        <v>45310</v>
      </c>
      <c r="R72" s="56" t="s">
        <v>328</v>
      </c>
      <c r="S72" s="59">
        <v>0</v>
      </c>
      <c r="T72" s="60">
        <v>24.76</v>
      </c>
      <c r="U72" s="77">
        <v>77.994</v>
      </c>
      <c r="V72" s="77">
        <v>233.982</v>
      </c>
      <c r="W72" s="77">
        <v>311.976</v>
      </c>
    </row>
    <row r="73" spans="1:23">
      <c r="A73" s="55">
        <v>204</v>
      </c>
      <c r="B73" s="56" t="s">
        <v>329</v>
      </c>
      <c r="C73" s="56" t="s">
        <v>330</v>
      </c>
      <c r="D73" s="56" t="s">
        <v>25</v>
      </c>
      <c r="E73" s="56" t="s">
        <v>26</v>
      </c>
      <c r="F73" s="56" t="s">
        <v>27</v>
      </c>
      <c r="G73" s="56" t="s">
        <v>28</v>
      </c>
      <c r="H73" s="56" t="s">
        <v>39</v>
      </c>
      <c r="I73" s="56" t="s">
        <v>40</v>
      </c>
      <c r="J73" s="57">
        <v>21660523.510000002</v>
      </c>
      <c r="K73" s="56" t="s">
        <v>331</v>
      </c>
      <c r="L73" s="56" t="s">
        <v>128</v>
      </c>
      <c r="M73" s="56" t="s">
        <v>33</v>
      </c>
      <c r="N73" s="51">
        <v>11.5</v>
      </c>
      <c r="O73" s="58">
        <v>44742</v>
      </c>
      <c r="P73" s="58">
        <v>45199</v>
      </c>
      <c r="Q73" s="58">
        <v>45199</v>
      </c>
      <c r="R73" s="56" t="s">
        <v>332</v>
      </c>
      <c r="S73" s="59">
        <v>0</v>
      </c>
      <c r="T73" s="60">
        <v>11.5</v>
      </c>
      <c r="U73" s="77">
        <v>67.274999999999991</v>
      </c>
      <c r="V73" s="77">
        <v>201.82499999999999</v>
      </c>
      <c r="W73" s="77">
        <v>269.09999999999997</v>
      </c>
    </row>
    <row r="74" spans="1:23">
      <c r="A74" s="55">
        <v>205</v>
      </c>
      <c r="B74" s="56" t="s">
        <v>333</v>
      </c>
      <c r="C74" s="56" t="s">
        <v>334</v>
      </c>
      <c r="D74" s="56" t="s">
        <v>25</v>
      </c>
      <c r="E74" s="56" t="s">
        <v>26</v>
      </c>
      <c r="F74" s="56" t="s">
        <v>27</v>
      </c>
      <c r="G74" s="56" t="s">
        <v>28</v>
      </c>
      <c r="H74" s="56" t="s">
        <v>39</v>
      </c>
      <c r="I74" s="56" t="s">
        <v>40</v>
      </c>
      <c r="J74" s="57">
        <v>27713358.350000001</v>
      </c>
      <c r="K74" s="56" t="s">
        <v>335</v>
      </c>
      <c r="L74" s="56" t="s">
        <v>128</v>
      </c>
      <c r="M74" s="56" t="s">
        <v>33</v>
      </c>
      <c r="N74" s="51">
        <v>12.33</v>
      </c>
      <c r="O74" s="58">
        <v>44742</v>
      </c>
      <c r="P74" s="58">
        <v>45229</v>
      </c>
      <c r="Q74" s="58">
        <v>45229</v>
      </c>
      <c r="R74" s="56" t="s">
        <v>336</v>
      </c>
      <c r="S74" s="59">
        <v>0</v>
      </c>
      <c r="T74" s="60">
        <v>12.33</v>
      </c>
      <c r="U74" s="77">
        <v>72.130499999999998</v>
      </c>
      <c r="V74" s="77">
        <v>216.39150000000001</v>
      </c>
      <c r="W74" s="77">
        <v>288.52199999999999</v>
      </c>
    </row>
    <row r="75" spans="1:23">
      <c r="A75" s="55">
        <v>206</v>
      </c>
      <c r="B75" s="56" t="s">
        <v>337</v>
      </c>
      <c r="C75" s="56" t="s">
        <v>338</v>
      </c>
      <c r="D75" s="56" t="s">
        <v>25</v>
      </c>
      <c r="E75" s="56" t="s">
        <v>26</v>
      </c>
      <c r="F75" s="56" t="s">
        <v>27</v>
      </c>
      <c r="G75" s="56" t="s">
        <v>28</v>
      </c>
      <c r="H75" s="56" t="s">
        <v>39</v>
      </c>
      <c r="I75" s="56" t="s">
        <v>40</v>
      </c>
      <c r="J75" s="57">
        <v>20856005.289999999</v>
      </c>
      <c r="K75" s="56" t="s">
        <v>339</v>
      </c>
      <c r="L75" s="56" t="s">
        <v>150</v>
      </c>
      <c r="M75" s="56" t="s">
        <v>33</v>
      </c>
      <c r="N75" s="51">
        <v>10.102</v>
      </c>
      <c r="O75" s="58">
        <v>44742</v>
      </c>
      <c r="P75" s="58">
        <v>45107</v>
      </c>
      <c r="Q75" s="58">
        <v>45194</v>
      </c>
      <c r="R75" s="56" t="s">
        <v>340</v>
      </c>
      <c r="S75" s="59">
        <v>0</v>
      </c>
      <c r="T75" s="60">
        <v>10.1</v>
      </c>
      <c r="U75" s="77">
        <v>59.096699999999998</v>
      </c>
      <c r="V75" s="77">
        <v>177.2901</v>
      </c>
      <c r="W75" s="77">
        <v>236.38679999999999</v>
      </c>
    </row>
    <row r="76" spans="1:23">
      <c r="A76" s="55">
        <v>207</v>
      </c>
      <c r="B76" s="56" t="s">
        <v>341</v>
      </c>
      <c r="C76" s="56" t="s">
        <v>342</v>
      </c>
      <c r="D76" s="56" t="s">
        <v>25</v>
      </c>
      <c r="E76" s="56" t="s">
        <v>26</v>
      </c>
      <c r="F76" s="56" t="s">
        <v>27</v>
      </c>
      <c r="G76" s="56" t="s">
        <v>28</v>
      </c>
      <c r="H76" s="56" t="s">
        <v>46</v>
      </c>
      <c r="I76" s="56" t="s">
        <v>40</v>
      </c>
      <c r="J76" s="57">
        <v>27719477.219999999</v>
      </c>
      <c r="K76" s="56" t="s">
        <v>343</v>
      </c>
      <c r="L76" s="56" t="s">
        <v>150</v>
      </c>
      <c r="M76" s="56" t="s">
        <v>33</v>
      </c>
      <c r="N76" s="51">
        <v>7.4</v>
      </c>
      <c r="O76" s="58">
        <v>44742</v>
      </c>
      <c r="P76" s="58">
        <v>45107</v>
      </c>
      <c r="Q76" s="58">
        <v>45204</v>
      </c>
      <c r="R76" s="56" t="s">
        <v>344</v>
      </c>
      <c r="S76" s="59">
        <v>0</v>
      </c>
      <c r="T76" s="60">
        <v>7.4</v>
      </c>
      <c r="U76" s="77">
        <v>23.31</v>
      </c>
      <c r="V76" s="77">
        <v>69.929999999999993</v>
      </c>
      <c r="W76" s="77">
        <v>93.24</v>
      </c>
    </row>
    <row r="77" spans="1:23">
      <c r="A77" s="55">
        <v>208</v>
      </c>
      <c r="B77" s="56" t="s">
        <v>345</v>
      </c>
      <c r="C77" s="56" t="s">
        <v>346</v>
      </c>
      <c r="D77" s="56" t="s">
        <v>25</v>
      </c>
      <c r="E77" s="56" t="s">
        <v>26</v>
      </c>
      <c r="F77" s="56" t="s">
        <v>27</v>
      </c>
      <c r="G77" s="56" t="s">
        <v>28</v>
      </c>
      <c r="H77" s="56" t="s">
        <v>46</v>
      </c>
      <c r="I77" s="56" t="s">
        <v>40</v>
      </c>
      <c r="J77" s="57">
        <v>20416746.219999999</v>
      </c>
      <c r="K77" s="56" t="s">
        <v>149</v>
      </c>
      <c r="L77" s="56" t="s">
        <v>150</v>
      </c>
      <c r="M77" s="56" t="s">
        <v>33</v>
      </c>
      <c r="N77" s="51">
        <v>11.5</v>
      </c>
      <c r="O77" s="58">
        <v>44742</v>
      </c>
      <c r="P77" s="58">
        <v>45107</v>
      </c>
      <c r="Q77" s="58">
        <v>45117</v>
      </c>
      <c r="R77" s="56" t="s">
        <v>347</v>
      </c>
      <c r="S77" s="59">
        <v>0</v>
      </c>
      <c r="T77" s="60">
        <v>11.5</v>
      </c>
      <c r="U77" s="77">
        <v>36.225000000000001</v>
      </c>
      <c r="V77" s="77">
        <v>108.67500000000001</v>
      </c>
      <c r="W77" s="77">
        <v>144.9</v>
      </c>
    </row>
    <row r="78" spans="1:23">
      <c r="A78" s="55">
        <v>209</v>
      </c>
      <c r="B78" s="56" t="s">
        <v>348</v>
      </c>
      <c r="C78" s="56" t="s">
        <v>349</v>
      </c>
      <c r="D78" s="56" t="s">
        <v>25</v>
      </c>
      <c r="E78" s="56" t="s">
        <v>26</v>
      </c>
      <c r="F78" s="56" t="s">
        <v>27</v>
      </c>
      <c r="G78" s="56" t="s">
        <v>28</v>
      </c>
      <c r="H78" s="56" t="s">
        <v>46</v>
      </c>
      <c r="I78" s="56" t="s">
        <v>40</v>
      </c>
      <c r="J78" s="57">
        <v>24402314.890000001</v>
      </c>
      <c r="K78" s="56" t="s">
        <v>350</v>
      </c>
      <c r="L78" s="56" t="s">
        <v>150</v>
      </c>
      <c r="M78" s="56" t="s">
        <v>33</v>
      </c>
      <c r="N78" s="51">
        <v>13.5</v>
      </c>
      <c r="O78" s="58">
        <v>44742</v>
      </c>
      <c r="P78" s="58">
        <v>45229</v>
      </c>
      <c r="Q78" s="58">
        <v>45275</v>
      </c>
      <c r="R78" s="56" t="s">
        <v>351</v>
      </c>
      <c r="S78" s="59">
        <v>0</v>
      </c>
      <c r="T78" s="60">
        <v>13.5</v>
      </c>
      <c r="U78" s="77">
        <v>42.524999999999999</v>
      </c>
      <c r="V78" s="77">
        <v>127.57499999999999</v>
      </c>
      <c r="W78" s="77">
        <v>170.1</v>
      </c>
    </row>
    <row r="79" spans="1:23">
      <c r="A79" s="55">
        <v>210</v>
      </c>
      <c r="B79" s="56" t="s">
        <v>352</v>
      </c>
      <c r="C79" s="56" t="s">
        <v>353</v>
      </c>
      <c r="D79" s="56" t="s">
        <v>25</v>
      </c>
      <c r="E79" s="56" t="s">
        <v>26</v>
      </c>
      <c r="F79" s="56" t="s">
        <v>27</v>
      </c>
      <c r="G79" s="56" t="s">
        <v>28</v>
      </c>
      <c r="H79" s="56" t="s">
        <v>39</v>
      </c>
      <c r="I79" s="56" t="s">
        <v>40</v>
      </c>
      <c r="J79" s="57">
        <v>72211086.079999998</v>
      </c>
      <c r="K79" s="56" t="s">
        <v>354</v>
      </c>
      <c r="L79" s="56" t="s">
        <v>355</v>
      </c>
      <c r="M79" s="56" t="s">
        <v>33</v>
      </c>
      <c r="N79" s="51">
        <v>22.8</v>
      </c>
      <c r="O79" s="58">
        <v>44742</v>
      </c>
      <c r="P79" s="58">
        <v>45290</v>
      </c>
      <c r="Q79" s="58">
        <v>45311</v>
      </c>
      <c r="R79" s="56" t="s">
        <v>356</v>
      </c>
      <c r="S79" s="59">
        <v>0</v>
      </c>
      <c r="T79" s="60">
        <v>22.8</v>
      </c>
      <c r="U79" s="77">
        <v>133.38</v>
      </c>
      <c r="V79" s="77">
        <v>400.14</v>
      </c>
      <c r="W79" s="77">
        <v>533.52</v>
      </c>
    </row>
    <row r="80" spans="1:23">
      <c r="A80" s="55">
        <v>211</v>
      </c>
      <c r="B80" s="56" t="s">
        <v>357</v>
      </c>
      <c r="C80" s="56" t="s">
        <v>358</v>
      </c>
      <c r="D80" s="56" t="s">
        <v>25</v>
      </c>
      <c r="E80" s="56" t="s">
        <v>26</v>
      </c>
      <c r="F80" s="56" t="s">
        <v>27</v>
      </c>
      <c r="G80" s="56" t="s">
        <v>28</v>
      </c>
      <c r="H80" s="56" t="s">
        <v>46</v>
      </c>
      <c r="I80" s="56" t="s">
        <v>40</v>
      </c>
      <c r="J80" s="57">
        <v>15496622.75</v>
      </c>
      <c r="K80" s="56" t="s">
        <v>359</v>
      </c>
      <c r="L80" s="56" t="s">
        <v>355</v>
      </c>
      <c r="M80" s="56" t="s">
        <v>33</v>
      </c>
      <c r="N80" s="51">
        <v>24.4</v>
      </c>
      <c r="O80" s="58">
        <v>44742</v>
      </c>
      <c r="P80" s="58">
        <v>45107</v>
      </c>
      <c r="Q80" s="58">
        <v>45153</v>
      </c>
      <c r="R80" s="56" t="s">
        <v>360</v>
      </c>
      <c r="S80" s="59">
        <v>0</v>
      </c>
      <c r="T80" s="60">
        <v>24.4</v>
      </c>
      <c r="U80" s="77">
        <v>76.86</v>
      </c>
      <c r="V80" s="77">
        <v>230.57999999999998</v>
      </c>
      <c r="W80" s="77">
        <v>307.44</v>
      </c>
    </row>
    <row r="81" spans="1:23">
      <c r="A81" s="55">
        <v>212</v>
      </c>
      <c r="B81" s="56" t="s">
        <v>361</v>
      </c>
      <c r="C81" s="56" t="s">
        <v>362</v>
      </c>
      <c r="D81" s="56" t="s">
        <v>25</v>
      </c>
      <c r="E81" s="56" t="s">
        <v>26</v>
      </c>
      <c r="F81" s="56" t="s">
        <v>27</v>
      </c>
      <c r="G81" s="56" t="s">
        <v>28</v>
      </c>
      <c r="H81" s="56" t="s">
        <v>39</v>
      </c>
      <c r="I81" s="56" t="s">
        <v>40</v>
      </c>
      <c r="J81" s="57">
        <v>23533150.68</v>
      </c>
      <c r="K81" s="56" t="s">
        <v>363</v>
      </c>
      <c r="L81" s="56" t="s">
        <v>355</v>
      </c>
      <c r="M81" s="56" t="s">
        <v>33</v>
      </c>
      <c r="N81" s="51">
        <v>4.5</v>
      </c>
      <c r="O81" s="58">
        <v>44743</v>
      </c>
      <c r="P81" s="58">
        <v>45413</v>
      </c>
      <c r="Q81" s="58">
        <v>45458</v>
      </c>
      <c r="R81" s="56" t="s">
        <v>364</v>
      </c>
      <c r="S81" s="59">
        <v>0</v>
      </c>
      <c r="T81" s="60">
        <v>4.5</v>
      </c>
      <c r="U81" s="77">
        <v>26.324999999999999</v>
      </c>
      <c r="V81" s="77">
        <v>78.974999999999994</v>
      </c>
      <c r="W81" s="77">
        <v>105.3</v>
      </c>
    </row>
    <row r="82" spans="1:23" s="62" customFormat="1">
      <c r="A82" s="55">
        <v>213</v>
      </c>
      <c r="B82" s="56" t="s">
        <v>365</v>
      </c>
      <c r="C82" s="56" t="s">
        <v>366</v>
      </c>
      <c r="D82" s="56" t="s">
        <v>25</v>
      </c>
      <c r="E82" s="56" t="s">
        <v>26</v>
      </c>
      <c r="F82" s="56" t="s">
        <v>27</v>
      </c>
      <c r="G82" s="56" t="s">
        <v>28</v>
      </c>
      <c r="H82" s="56" t="s">
        <v>39</v>
      </c>
      <c r="I82" s="56" t="s">
        <v>40</v>
      </c>
      <c r="J82" s="57">
        <v>15992000.25</v>
      </c>
      <c r="K82" s="56" t="s">
        <v>367</v>
      </c>
      <c r="L82" s="56" t="s">
        <v>355</v>
      </c>
      <c r="M82" s="56" t="s">
        <v>33</v>
      </c>
      <c r="N82" s="51">
        <v>8.0429999999999993</v>
      </c>
      <c r="O82" s="58">
        <v>44890</v>
      </c>
      <c r="P82" s="58">
        <v>45255</v>
      </c>
      <c r="Q82" s="58">
        <v>45280</v>
      </c>
      <c r="R82" s="56" t="s">
        <v>368</v>
      </c>
      <c r="S82" s="59">
        <v>0</v>
      </c>
      <c r="T82" s="60">
        <v>8.0399999999999991</v>
      </c>
      <c r="U82" s="77">
        <v>47.051549999999992</v>
      </c>
      <c r="V82" s="77">
        <v>141.15464999999998</v>
      </c>
      <c r="W82" s="77">
        <v>188.20619999999997</v>
      </c>
    </row>
    <row r="83" spans="1:23" s="62" customFormat="1" ht="14.25" customHeight="1">
      <c r="A83" s="55">
        <v>214</v>
      </c>
      <c r="B83" s="56" t="s">
        <v>369</v>
      </c>
      <c r="C83" s="56" t="s">
        <v>370</v>
      </c>
      <c r="D83" s="56" t="s">
        <v>25</v>
      </c>
      <c r="E83" s="56" t="s">
        <v>26</v>
      </c>
      <c r="F83" s="56" t="s">
        <v>27</v>
      </c>
      <c r="G83" s="56" t="s">
        <v>28</v>
      </c>
      <c r="H83" s="56" t="s">
        <v>39</v>
      </c>
      <c r="I83" s="56" t="s">
        <v>40</v>
      </c>
      <c r="J83" s="57">
        <v>16072561.609999999</v>
      </c>
      <c r="K83" s="56" t="s">
        <v>371</v>
      </c>
      <c r="L83" s="56" t="s">
        <v>355</v>
      </c>
      <c r="M83" s="56" t="s">
        <v>33</v>
      </c>
      <c r="N83" s="51">
        <v>11.07</v>
      </c>
      <c r="O83" s="58">
        <v>44742</v>
      </c>
      <c r="P83" s="58">
        <v>45199</v>
      </c>
      <c r="Q83" s="58">
        <v>45255</v>
      </c>
      <c r="R83" s="56" t="s">
        <v>372</v>
      </c>
      <c r="S83" s="59">
        <v>0</v>
      </c>
      <c r="T83" s="60">
        <v>11.07</v>
      </c>
      <c r="U83" s="77">
        <v>64.759500000000003</v>
      </c>
      <c r="V83" s="77">
        <v>194.27850000000001</v>
      </c>
      <c r="W83" s="77">
        <v>259.03800000000001</v>
      </c>
    </row>
    <row r="84" spans="1:23" s="62" customFormat="1">
      <c r="A84" s="55">
        <v>215</v>
      </c>
      <c r="B84" s="56" t="s">
        <v>373</v>
      </c>
      <c r="C84" s="56" t="s">
        <v>374</v>
      </c>
      <c r="D84" s="56" t="s">
        <v>25</v>
      </c>
      <c r="E84" s="56" t="s">
        <v>26</v>
      </c>
      <c r="F84" s="56" t="s">
        <v>27</v>
      </c>
      <c r="G84" s="56" t="s">
        <v>28</v>
      </c>
      <c r="H84" s="56" t="s">
        <v>46</v>
      </c>
      <c r="I84" s="56" t="s">
        <v>40</v>
      </c>
      <c r="J84" s="57">
        <v>2234379.75</v>
      </c>
      <c r="K84" s="56" t="s">
        <v>375</v>
      </c>
      <c r="L84" s="56" t="s">
        <v>355</v>
      </c>
      <c r="M84" s="56" t="s">
        <v>33</v>
      </c>
      <c r="N84" s="51">
        <v>3.2</v>
      </c>
      <c r="O84" s="58">
        <v>44890</v>
      </c>
      <c r="P84" s="58">
        <v>45041</v>
      </c>
      <c r="Q84" s="58">
        <v>45041</v>
      </c>
      <c r="R84" s="56" t="s">
        <v>376</v>
      </c>
      <c r="S84" s="59">
        <v>0</v>
      </c>
      <c r="T84" s="60">
        <v>3.2</v>
      </c>
      <c r="U84" s="77">
        <v>10.08</v>
      </c>
      <c r="V84" s="77">
        <v>30.240000000000002</v>
      </c>
      <c r="W84" s="77">
        <v>40.32</v>
      </c>
    </row>
    <row r="85" spans="1:23">
      <c r="A85" s="55">
        <v>216</v>
      </c>
      <c r="B85" s="56" t="s">
        <v>377</v>
      </c>
      <c r="C85" s="56" t="s">
        <v>378</v>
      </c>
      <c r="D85" s="56" t="s">
        <v>25</v>
      </c>
      <c r="E85" s="56" t="s">
        <v>26</v>
      </c>
      <c r="F85" s="56" t="s">
        <v>27</v>
      </c>
      <c r="G85" s="56" t="s">
        <v>28</v>
      </c>
      <c r="H85" s="56" t="s">
        <v>39</v>
      </c>
      <c r="I85" s="56" t="s">
        <v>40</v>
      </c>
      <c r="J85" s="57">
        <v>23389397.039999999</v>
      </c>
      <c r="K85" s="56" t="s">
        <v>379</v>
      </c>
      <c r="L85" s="56" t="s">
        <v>355</v>
      </c>
      <c r="M85" s="56" t="s">
        <v>33</v>
      </c>
      <c r="N85" s="51">
        <v>13.34</v>
      </c>
      <c r="O85" s="58">
        <v>44743</v>
      </c>
      <c r="P85" s="58">
        <v>45474</v>
      </c>
      <c r="Q85" s="58">
        <v>45524</v>
      </c>
      <c r="R85" s="56" t="s">
        <v>380</v>
      </c>
      <c r="S85" s="59">
        <v>0</v>
      </c>
      <c r="T85" s="60">
        <v>13.34</v>
      </c>
      <c r="U85" s="77">
        <v>78.039000000000001</v>
      </c>
      <c r="V85" s="77">
        <v>234.11700000000002</v>
      </c>
      <c r="W85" s="77">
        <v>312.15600000000001</v>
      </c>
    </row>
    <row r="86" spans="1:23" s="62" customFormat="1">
      <c r="A86" s="55">
        <v>217</v>
      </c>
      <c r="B86" s="56" t="s">
        <v>381</v>
      </c>
      <c r="C86" s="56" t="s">
        <v>382</v>
      </c>
      <c r="D86" s="56" t="s">
        <v>25</v>
      </c>
      <c r="E86" s="56" t="s">
        <v>26</v>
      </c>
      <c r="F86" s="56" t="s">
        <v>27</v>
      </c>
      <c r="G86" s="56" t="s">
        <v>28</v>
      </c>
      <c r="H86" s="56" t="s">
        <v>39</v>
      </c>
      <c r="I86" s="56" t="s">
        <v>40</v>
      </c>
      <c r="J86" s="57">
        <v>14333631.76</v>
      </c>
      <c r="K86" s="56" t="s">
        <v>383</v>
      </c>
      <c r="L86" s="56" t="s">
        <v>355</v>
      </c>
      <c r="M86" s="56" t="s">
        <v>33</v>
      </c>
      <c r="N86" s="51">
        <v>8.25</v>
      </c>
      <c r="O86" s="58">
        <v>44742</v>
      </c>
      <c r="P86" s="58">
        <v>45290</v>
      </c>
      <c r="Q86" s="58">
        <v>45290</v>
      </c>
      <c r="R86" s="56" t="s">
        <v>384</v>
      </c>
      <c r="S86" s="59">
        <v>0</v>
      </c>
      <c r="T86" s="60">
        <v>8.25</v>
      </c>
      <c r="U86" s="77">
        <v>48.262499999999996</v>
      </c>
      <c r="V86" s="77">
        <v>144.78749999999999</v>
      </c>
      <c r="W86" s="77">
        <v>193.04999999999998</v>
      </c>
    </row>
    <row r="87" spans="1:23">
      <c r="A87" s="55">
        <v>218</v>
      </c>
      <c r="B87" s="56" t="s">
        <v>385</v>
      </c>
      <c r="C87" s="56" t="s">
        <v>386</v>
      </c>
      <c r="D87" s="56" t="s">
        <v>25</v>
      </c>
      <c r="E87" s="56" t="s">
        <v>26</v>
      </c>
      <c r="F87" s="56" t="s">
        <v>27</v>
      </c>
      <c r="G87" s="56" t="s">
        <v>28</v>
      </c>
      <c r="H87" s="56" t="s">
        <v>46</v>
      </c>
      <c r="I87" s="56" t="s">
        <v>40</v>
      </c>
      <c r="J87" s="57">
        <v>26239701.300000001</v>
      </c>
      <c r="K87" s="56" t="s">
        <v>387</v>
      </c>
      <c r="L87" s="56" t="s">
        <v>355</v>
      </c>
      <c r="M87" s="56" t="s">
        <v>33</v>
      </c>
      <c r="N87" s="51">
        <v>28.4</v>
      </c>
      <c r="O87" s="58">
        <v>44742</v>
      </c>
      <c r="P87" s="58">
        <v>45107</v>
      </c>
      <c r="Q87" s="58">
        <v>45117</v>
      </c>
      <c r="R87" s="56" t="s">
        <v>388</v>
      </c>
      <c r="S87" s="59">
        <v>0</v>
      </c>
      <c r="T87" s="60">
        <v>28.4</v>
      </c>
      <c r="U87" s="77">
        <v>89.46</v>
      </c>
      <c r="V87" s="77">
        <v>268.38</v>
      </c>
      <c r="W87" s="77">
        <v>357.84</v>
      </c>
    </row>
    <row r="88" spans="1:23">
      <c r="A88" s="55">
        <v>219</v>
      </c>
      <c r="B88" s="56" t="s">
        <v>389</v>
      </c>
      <c r="C88" s="56" t="s">
        <v>390</v>
      </c>
      <c r="D88" s="56" t="s">
        <v>25</v>
      </c>
      <c r="E88" s="56" t="s">
        <v>26</v>
      </c>
      <c r="F88" s="56" t="s">
        <v>27</v>
      </c>
      <c r="G88" s="56" t="s">
        <v>28</v>
      </c>
      <c r="H88" s="56" t="s">
        <v>39</v>
      </c>
      <c r="I88" s="56" t="s">
        <v>40</v>
      </c>
      <c r="J88" s="57">
        <v>51453602.729999997</v>
      </c>
      <c r="K88" s="56" t="s">
        <v>391</v>
      </c>
      <c r="L88" s="56" t="s">
        <v>102</v>
      </c>
      <c r="M88" s="56" t="s">
        <v>33</v>
      </c>
      <c r="N88" s="51">
        <v>23.7</v>
      </c>
      <c r="O88" s="58">
        <v>44890</v>
      </c>
      <c r="P88" s="58">
        <v>45376</v>
      </c>
      <c r="Q88" s="58">
        <v>45376</v>
      </c>
      <c r="R88" s="56" t="s">
        <v>392</v>
      </c>
      <c r="S88" s="59">
        <v>0</v>
      </c>
      <c r="T88" s="60">
        <v>23.7</v>
      </c>
      <c r="U88" s="77">
        <v>138.64499999999998</v>
      </c>
      <c r="V88" s="77">
        <v>415.93499999999995</v>
      </c>
      <c r="W88" s="77">
        <v>554.57999999999993</v>
      </c>
    </row>
    <row r="89" spans="1:23">
      <c r="A89" s="55">
        <v>220</v>
      </c>
      <c r="B89" s="56" t="s">
        <v>393</v>
      </c>
      <c r="C89" s="56" t="s">
        <v>394</v>
      </c>
      <c r="D89" s="56" t="s">
        <v>25</v>
      </c>
      <c r="E89" s="56" t="s">
        <v>26</v>
      </c>
      <c r="F89" s="56" t="s">
        <v>27</v>
      </c>
      <c r="G89" s="56" t="s">
        <v>28</v>
      </c>
      <c r="H89" s="56" t="s">
        <v>39</v>
      </c>
      <c r="I89" s="56" t="s">
        <v>40</v>
      </c>
      <c r="J89" s="57">
        <v>34977574.270000003</v>
      </c>
      <c r="K89" s="56" t="s">
        <v>395</v>
      </c>
      <c r="L89" s="56" t="s">
        <v>396</v>
      </c>
      <c r="M89" s="56" t="s">
        <v>33</v>
      </c>
      <c r="N89" s="51">
        <v>20.2</v>
      </c>
      <c r="O89" s="58">
        <v>44890</v>
      </c>
      <c r="P89" s="58">
        <v>45651</v>
      </c>
      <c r="Q89" s="58">
        <v>45651</v>
      </c>
      <c r="R89" s="56" t="s">
        <v>397</v>
      </c>
      <c r="S89" s="59">
        <v>0</v>
      </c>
      <c r="T89" s="60">
        <v>20.2</v>
      </c>
      <c r="U89" s="77">
        <v>118.16999999999999</v>
      </c>
      <c r="V89" s="77">
        <v>354.51</v>
      </c>
      <c r="W89" s="77">
        <v>472.67999999999995</v>
      </c>
    </row>
    <row r="90" spans="1:23">
      <c r="A90" s="55">
        <v>222</v>
      </c>
      <c r="B90" s="56" t="s">
        <v>398</v>
      </c>
      <c r="C90" s="56" t="s">
        <v>399</v>
      </c>
      <c r="D90" s="56" t="s">
        <v>25</v>
      </c>
      <c r="E90" s="56" t="s">
        <v>26</v>
      </c>
      <c r="F90" s="56" t="s">
        <v>27</v>
      </c>
      <c r="G90" s="56" t="s">
        <v>28</v>
      </c>
      <c r="H90" s="56" t="s">
        <v>46</v>
      </c>
      <c r="I90" s="56" t="s">
        <v>40</v>
      </c>
      <c r="J90" s="57">
        <v>21010027.879999999</v>
      </c>
      <c r="K90" s="56" t="s">
        <v>400</v>
      </c>
      <c r="L90" s="56" t="s">
        <v>42</v>
      </c>
      <c r="M90" s="56" t="s">
        <v>33</v>
      </c>
      <c r="N90" s="51">
        <v>21.4</v>
      </c>
      <c r="O90" s="58">
        <v>44742</v>
      </c>
      <c r="P90" s="58">
        <v>45107</v>
      </c>
      <c r="Q90" s="58">
        <v>45107</v>
      </c>
      <c r="R90" s="56" t="s">
        <v>401</v>
      </c>
      <c r="S90" s="59">
        <v>0</v>
      </c>
      <c r="T90" s="60">
        <v>21.4</v>
      </c>
      <c r="U90" s="77">
        <v>67.41</v>
      </c>
      <c r="V90" s="77">
        <v>202.23</v>
      </c>
      <c r="W90" s="77">
        <v>269.64</v>
      </c>
    </row>
    <row r="91" spans="1:23">
      <c r="A91" s="55">
        <v>224</v>
      </c>
      <c r="B91" s="56" t="s">
        <v>402</v>
      </c>
      <c r="C91" s="56" t="s">
        <v>403</v>
      </c>
      <c r="D91" s="56" t="s">
        <v>25</v>
      </c>
      <c r="E91" s="56" t="s">
        <v>26</v>
      </c>
      <c r="F91" s="56" t="s">
        <v>27</v>
      </c>
      <c r="G91" s="56" t="s">
        <v>28</v>
      </c>
      <c r="H91" s="56" t="s">
        <v>39</v>
      </c>
      <c r="I91" s="56" t="s">
        <v>40</v>
      </c>
      <c r="J91" s="57">
        <v>43461331.030000001</v>
      </c>
      <c r="K91" s="56" t="s">
        <v>404</v>
      </c>
      <c r="L91" s="56" t="s">
        <v>42</v>
      </c>
      <c r="M91" s="56" t="s">
        <v>33</v>
      </c>
      <c r="N91" s="51">
        <v>16.731000000000002</v>
      </c>
      <c r="O91" s="58">
        <v>44742</v>
      </c>
      <c r="P91" s="58">
        <v>45656</v>
      </c>
      <c r="Q91" s="58">
        <v>45656</v>
      </c>
      <c r="R91" s="56" t="s">
        <v>405</v>
      </c>
      <c r="S91" s="59">
        <v>0</v>
      </c>
      <c r="T91" s="60">
        <v>16.73</v>
      </c>
      <c r="U91" s="77">
        <v>97.876350000000002</v>
      </c>
      <c r="V91" s="77">
        <v>293.62905000000001</v>
      </c>
      <c r="W91" s="77">
        <v>391.50540000000001</v>
      </c>
    </row>
    <row r="92" spans="1:23">
      <c r="A92" s="28">
        <v>225</v>
      </c>
      <c r="B92" s="29" t="s">
        <v>406</v>
      </c>
      <c r="C92" s="29" t="s">
        <v>407</v>
      </c>
      <c r="D92" s="29" t="s">
        <v>25</v>
      </c>
      <c r="E92" s="29" t="s">
        <v>26</v>
      </c>
      <c r="F92" s="29" t="s">
        <v>27</v>
      </c>
      <c r="G92" s="29" t="s">
        <v>28</v>
      </c>
      <c r="H92" s="29" t="s">
        <v>39</v>
      </c>
      <c r="I92" s="29" t="s">
        <v>40</v>
      </c>
      <c r="J92" s="30">
        <v>27089604.449999999</v>
      </c>
      <c r="K92" s="29" t="s">
        <v>408</v>
      </c>
      <c r="L92" s="29" t="s">
        <v>42</v>
      </c>
      <c r="M92" s="29" t="s">
        <v>409</v>
      </c>
      <c r="N92" s="51">
        <v>13.01</v>
      </c>
      <c r="O92" s="31">
        <v>44743</v>
      </c>
      <c r="P92" s="31"/>
      <c r="Q92" s="31"/>
      <c r="R92" s="29" t="s">
        <v>410</v>
      </c>
      <c r="S92" s="32">
        <v>0</v>
      </c>
      <c r="T92" s="33">
        <v>13.01</v>
      </c>
      <c r="U92" s="27">
        <v>76.108499999999992</v>
      </c>
      <c r="V92" s="27">
        <v>228.32549999999998</v>
      </c>
      <c r="W92" s="27">
        <v>304.43399999999997</v>
      </c>
    </row>
    <row r="93" spans="1:23">
      <c r="A93" s="55">
        <v>226</v>
      </c>
      <c r="B93" s="56" t="s">
        <v>411</v>
      </c>
      <c r="C93" s="56" t="s">
        <v>412</v>
      </c>
      <c r="D93" s="56" t="s">
        <v>25</v>
      </c>
      <c r="E93" s="56" t="s">
        <v>26</v>
      </c>
      <c r="F93" s="56" t="s">
        <v>27</v>
      </c>
      <c r="G93" s="56" t="s">
        <v>28</v>
      </c>
      <c r="H93" s="56" t="s">
        <v>46</v>
      </c>
      <c r="I93" s="56" t="s">
        <v>40</v>
      </c>
      <c r="J93" s="57">
        <v>26943270.77</v>
      </c>
      <c r="K93" s="56" t="s">
        <v>413</v>
      </c>
      <c r="L93" s="56" t="s">
        <v>42</v>
      </c>
      <c r="M93" s="56" t="s">
        <v>33</v>
      </c>
      <c r="N93" s="51">
        <v>35</v>
      </c>
      <c r="O93" s="58">
        <v>44742</v>
      </c>
      <c r="P93" s="58">
        <v>45107</v>
      </c>
      <c r="Q93" s="58">
        <v>45107</v>
      </c>
      <c r="R93" s="56" t="s">
        <v>414</v>
      </c>
      <c r="S93" s="59">
        <v>0</v>
      </c>
      <c r="T93" s="60">
        <v>35</v>
      </c>
      <c r="U93" s="77">
        <v>110.25</v>
      </c>
      <c r="V93" s="77">
        <v>330.75</v>
      </c>
      <c r="W93" s="77">
        <v>441</v>
      </c>
    </row>
    <row r="94" spans="1:23">
      <c r="A94" s="55">
        <v>229</v>
      </c>
      <c r="B94" s="56" t="s">
        <v>415</v>
      </c>
      <c r="C94" s="56" t="s">
        <v>416</v>
      </c>
      <c r="D94" s="56" t="s">
        <v>25</v>
      </c>
      <c r="E94" s="56" t="s">
        <v>26</v>
      </c>
      <c r="F94" s="56" t="s">
        <v>27</v>
      </c>
      <c r="G94" s="56" t="s">
        <v>28</v>
      </c>
      <c r="H94" s="56" t="s">
        <v>39</v>
      </c>
      <c r="I94" s="56" t="s">
        <v>40</v>
      </c>
      <c r="J94" s="57">
        <v>4731133.97</v>
      </c>
      <c r="K94" s="56" t="s">
        <v>417</v>
      </c>
      <c r="L94" s="56" t="s">
        <v>42</v>
      </c>
      <c r="M94" s="56" t="s">
        <v>33</v>
      </c>
      <c r="N94" s="51">
        <v>1.579</v>
      </c>
      <c r="O94" s="58">
        <v>44742</v>
      </c>
      <c r="P94" s="58">
        <v>45107</v>
      </c>
      <c r="Q94" s="58">
        <v>45107</v>
      </c>
      <c r="R94" s="56" t="s">
        <v>418</v>
      </c>
      <c r="S94" s="59">
        <v>0</v>
      </c>
      <c r="T94" s="60">
        <v>1.58</v>
      </c>
      <c r="U94" s="77">
        <v>9.2371499999999997</v>
      </c>
      <c r="V94" s="77">
        <v>27.711449999999999</v>
      </c>
      <c r="W94" s="77">
        <v>36.948599999999999</v>
      </c>
    </row>
    <row r="95" spans="1:23">
      <c r="A95" s="55">
        <v>231</v>
      </c>
      <c r="B95" s="56" t="s">
        <v>419</v>
      </c>
      <c r="C95" s="56" t="s">
        <v>420</v>
      </c>
      <c r="D95" s="56" t="s">
        <v>25</v>
      </c>
      <c r="E95" s="56" t="s">
        <v>26</v>
      </c>
      <c r="F95" s="56" t="s">
        <v>27</v>
      </c>
      <c r="G95" s="56" t="s">
        <v>28</v>
      </c>
      <c r="H95" s="56" t="s">
        <v>46</v>
      </c>
      <c r="I95" s="56" t="s">
        <v>40</v>
      </c>
      <c r="J95" s="57">
        <v>20280948.359999999</v>
      </c>
      <c r="K95" s="56" t="s">
        <v>421</v>
      </c>
      <c r="L95" s="56" t="s">
        <v>137</v>
      </c>
      <c r="M95" s="56" t="s">
        <v>33</v>
      </c>
      <c r="N95" s="51">
        <v>25.3</v>
      </c>
      <c r="O95" s="58">
        <v>44742</v>
      </c>
      <c r="P95" s="58">
        <v>45107</v>
      </c>
      <c r="Q95" s="58">
        <v>45137</v>
      </c>
      <c r="R95" s="56" t="s">
        <v>422</v>
      </c>
      <c r="S95" s="59">
        <v>0</v>
      </c>
      <c r="T95" s="60">
        <v>25.3</v>
      </c>
      <c r="U95" s="77">
        <v>79.694999999999993</v>
      </c>
      <c r="V95" s="77">
        <v>239.08499999999998</v>
      </c>
      <c r="W95" s="77">
        <v>318.77999999999997</v>
      </c>
    </row>
    <row r="96" spans="1:23">
      <c r="A96" s="55">
        <v>232</v>
      </c>
      <c r="B96" s="56" t="s">
        <v>423</v>
      </c>
      <c r="C96" s="56" t="s">
        <v>424</v>
      </c>
      <c r="D96" s="56" t="s">
        <v>25</v>
      </c>
      <c r="E96" s="56" t="s">
        <v>26</v>
      </c>
      <c r="F96" s="56" t="s">
        <v>27</v>
      </c>
      <c r="G96" s="56" t="s">
        <v>28</v>
      </c>
      <c r="H96" s="56" t="s">
        <v>46</v>
      </c>
      <c r="I96" s="56" t="s">
        <v>40</v>
      </c>
      <c r="J96" s="57">
        <v>28573079.620000001</v>
      </c>
      <c r="K96" s="56" t="s">
        <v>425</v>
      </c>
      <c r="L96" s="56" t="s">
        <v>137</v>
      </c>
      <c r="M96" s="56" t="s">
        <v>33</v>
      </c>
      <c r="N96" s="51">
        <v>32.1</v>
      </c>
      <c r="O96" s="58">
        <v>44742</v>
      </c>
      <c r="P96" s="58">
        <v>45046</v>
      </c>
      <c r="Q96" s="58">
        <v>45046</v>
      </c>
      <c r="R96" s="56" t="s">
        <v>426</v>
      </c>
      <c r="S96" s="59">
        <v>0</v>
      </c>
      <c r="T96" s="60">
        <v>32.1</v>
      </c>
      <c r="U96" s="77">
        <v>101.11499999999999</v>
      </c>
      <c r="V96" s="77">
        <v>303.34499999999997</v>
      </c>
      <c r="W96" s="77">
        <v>404.46</v>
      </c>
    </row>
    <row r="97" spans="1:23">
      <c r="A97" s="55">
        <v>233</v>
      </c>
      <c r="B97" s="56" t="s">
        <v>427</v>
      </c>
      <c r="C97" s="56" t="s">
        <v>428</v>
      </c>
      <c r="D97" s="56" t="s">
        <v>25</v>
      </c>
      <c r="E97" s="56" t="s">
        <v>26</v>
      </c>
      <c r="F97" s="56" t="s">
        <v>27</v>
      </c>
      <c r="G97" s="56" t="s">
        <v>28</v>
      </c>
      <c r="H97" s="56" t="s">
        <v>39</v>
      </c>
      <c r="I97" s="56" t="s">
        <v>40</v>
      </c>
      <c r="J97" s="57">
        <v>13184261.68</v>
      </c>
      <c r="K97" s="56" t="s">
        <v>429</v>
      </c>
      <c r="L97" s="56" t="s">
        <v>137</v>
      </c>
      <c r="M97" s="56" t="s">
        <v>33</v>
      </c>
      <c r="N97" s="51">
        <v>3.5750000000000002</v>
      </c>
      <c r="O97" s="58">
        <v>44742</v>
      </c>
      <c r="P97" s="58">
        <v>45199</v>
      </c>
      <c r="Q97" s="58">
        <v>45199</v>
      </c>
      <c r="R97" s="56" t="s">
        <v>430</v>
      </c>
      <c r="S97" s="59">
        <v>0</v>
      </c>
      <c r="T97" s="60">
        <v>3.58</v>
      </c>
      <c r="U97" s="77">
        <v>20.91375</v>
      </c>
      <c r="V97" s="77">
        <v>62.741250000000001</v>
      </c>
      <c r="W97" s="77">
        <v>83.655000000000001</v>
      </c>
    </row>
    <row r="98" spans="1:23">
      <c r="A98" s="55">
        <v>234</v>
      </c>
      <c r="B98" s="56" t="s">
        <v>431</v>
      </c>
      <c r="C98" s="56" t="s">
        <v>432</v>
      </c>
      <c r="D98" s="56" t="s">
        <v>25</v>
      </c>
      <c r="E98" s="56" t="s">
        <v>26</v>
      </c>
      <c r="F98" s="56" t="s">
        <v>27</v>
      </c>
      <c r="G98" s="56" t="s">
        <v>28</v>
      </c>
      <c r="H98" s="56" t="s">
        <v>46</v>
      </c>
      <c r="I98" s="56" t="s">
        <v>40</v>
      </c>
      <c r="J98" s="57">
        <v>10574736.539999999</v>
      </c>
      <c r="K98" s="56" t="s">
        <v>433</v>
      </c>
      <c r="L98" s="56" t="s">
        <v>42</v>
      </c>
      <c r="M98" s="56" t="s">
        <v>33</v>
      </c>
      <c r="N98" s="51">
        <v>8.5</v>
      </c>
      <c r="O98" s="58">
        <v>44742</v>
      </c>
      <c r="P98" s="58">
        <v>45107</v>
      </c>
      <c r="Q98" s="58">
        <v>45139</v>
      </c>
      <c r="R98" s="56" t="s">
        <v>434</v>
      </c>
      <c r="S98" s="59">
        <v>0</v>
      </c>
      <c r="T98" s="60">
        <v>8.5</v>
      </c>
      <c r="U98" s="77">
        <v>26.774999999999999</v>
      </c>
      <c r="V98" s="77">
        <v>80.324999999999989</v>
      </c>
      <c r="W98" s="77">
        <v>107.1</v>
      </c>
    </row>
    <row r="99" spans="1:23">
      <c r="A99" s="55">
        <v>235</v>
      </c>
      <c r="B99" s="56" t="s">
        <v>435</v>
      </c>
      <c r="C99" s="56" t="s">
        <v>436</v>
      </c>
      <c r="D99" s="56" t="s">
        <v>25</v>
      </c>
      <c r="E99" s="56" t="s">
        <v>26</v>
      </c>
      <c r="F99" s="56" t="s">
        <v>27</v>
      </c>
      <c r="G99" s="56" t="s">
        <v>28</v>
      </c>
      <c r="H99" s="56" t="s">
        <v>46</v>
      </c>
      <c r="I99" s="56" t="s">
        <v>40</v>
      </c>
      <c r="J99" s="57">
        <v>7068645.2800000003</v>
      </c>
      <c r="K99" s="56" t="s">
        <v>188</v>
      </c>
      <c r="L99" s="56" t="s">
        <v>42</v>
      </c>
      <c r="M99" s="56" t="s">
        <v>33</v>
      </c>
      <c r="N99" s="51">
        <v>6.6</v>
      </c>
      <c r="O99" s="58">
        <v>44742</v>
      </c>
      <c r="P99" s="58">
        <v>45107</v>
      </c>
      <c r="Q99" s="58">
        <v>45107</v>
      </c>
      <c r="R99" s="56" t="s">
        <v>437</v>
      </c>
      <c r="S99" s="59">
        <v>0</v>
      </c>
      <c r="T99" s="60">
        <v>6.6</v>
      </c>
      <c r="U99" s="77">
        <v>20.79</v>
      </c>
      <c r="V99" s="77">
        <v>62.37</v>
      </c>
      <c r="W99" s="77">
        <v>83.16</v>
      </c>
    </row>
    <row r="100" spans="1:23">
      <c r="A100" s="55">
        <v>236</v>
      </c>
      <c r="B100" s="56" t="s">
        <v>438</v>
      </c>
      <c r="C100" s="56" t="s">
        <v>439</v>
      </c>
      <c r="D100" s="56" t="s">
        <v>25</v>
      </c>
      <c r="E100" s="56" t="s">
        <v>26</v>
      </c>
      <c r="F100" s="56" t="s">
        <v>27</v>
      </c>
      <c r="G100" s="56" t="s">
        <v>28</v>
      </c>
      <c r="H100" s="56" t="s">
        <v>46</v>
      </c>
      <c r="I100" s="56" t="s">
        <v>40</v>
      </c>
      <c r="J100" s="57">
        <v>14202652.550000001</v>
      </c>
      <c r="K100" s="56" t="s">
        <v>440</v>
      </c>
      <c r="L100" s="56" t="s">
        <v>42</v>
      </c>
      <c r="M100" s="56" t="s">
        <v>33</v>
      </c>
      <c r="N100" s="51">
        <v>9.8000000000000007</v>
      </c>
      <c r="O100" s="58">
        <v>44742</v>
      </c>
      <c r="P100" s="58">
        <v>45107</v>
      </c>
      <c r="Q100" s="58">
        <v>45107</v>
      </c>
      <c r="R100" s="56" t="s">
        <v>441</v>
      </c>
      <c r="S100" s="59">
        <v>0</v>
      </c>
      <c r="T100" s="60">
        <v>9.8000000000000007</v>
      </c>
      <c r="U100" s="77">
        <v>30.87</v>
      </c>
      <c r="V100" s="77">
        <v>92.61</v>
      </c>
      <c r="W100" s="77">
        <v>123.48</v>
      </c>
    </row>
    <row r="101" spans="1:23">
      <c r="A101" s="55">
        <v>237</v>
      </c>
      <c r="B101" s="56" t="s">
        <v>442</v>
      </c>
      <c r="C101" s="56" t="s">
        <v>443</v>
      </c>
      <c r="D101" s="56" t="s">
        <v>25</v>
      </c>
      <c r="E101" s="56" t="s">
        <v>26</v>
      </c>
      <c r="F101" s="56" t="s">
        <v>27</v>
      </c>
      <c r="G101" s="56" t="s">
        <v>28</v>
      </c>
      <c r="H101" s="56" t="s">
        <v>46</v>
      </c>
      <c r="I101" s="56" t="s">
        <v>40</v>
      </c>
      <c r="J101" s="57">
        <v>6884334.2699999996</v>
      </c>
      <c r="K101" s="56" t="s">
        <v>444</v>
      </c>
      <c r="L101" s="56" t="s">
        <v>42</v>
      </c>
      <c r="M101" s="56" t="s">
        <v>33</v>
      </c>
      <c r="N101" s="51">
        <v>5.6</v>
      </c>
      <c r="O101" s="58">
        <v>44742</v>
      </c>
      <c r="P101" s="58">
        <v>45107</v>
      </c>
      <c r="Q101" s="58">
        <v>45107</v>
      </c>
      <c r="R101" s="56" t="s">
        <v>445</v>
      </c>
      <c r="S101" s="59">
        <v>0</v>
      </c>
      <c r="T101" s="60">
        <v>5.6</v>
      </c>
      <c r="U101" s="77">
        <v>17.639999999999997</v>
      </c>
      <c r="V101" s="77">
        <v>52.919999999999987</v>
      </c>
      <c r="W101" s="77">
        <v>70.559999999999988</v>
      </c>
    </row>
    <row r="102" spans="1:23">
      <c r="A102" s="55">
        <v>238</v>
      </c>
      <c r="B102" s="86" t="s">
        <v>446</v>
      </c>
      <c r="C102" s="56" t="s">
        <v>447</v>
      </c>
      <c r="D102" s="56" t="s">
        <v>25</v>
      </c>
      <c r="E102" s="56" t="s">
        <v>26</v>
      </c>
      <c r="F102" s="56" t="s">
        <v>27</v>
      </c>
      <c r="G102" s="56" t="s">
        <v>28</v>
      </c>
      <c r="H102" s="56" t="s">
        <v>46</v>
      </c>
      <c r="I102" s="56" t="s">
        <v>40</v>
      </c>
      <c r="J102" s="57">
        <v>10236948.800000001</v>
      </c>
      <c r="K102" s="56" t="s">
        <v>448</v>
      </c>
      <c r="L102" s="56" t="s">
        <v>42</v>
      </c>
      <c r="M102" s="56" t="s">
        <v>33</v>
      </c>
      <c r="N102" s="51">
        <v>9.3000000000000007</v>
      </c>
      <c r="O102" s="58">
        <v>44890</v>
      </c>
      <c r="P102" s="58">
        <v>45255</v>
      </c>
      <c r="Q102" s="58">
        <v>45253</v>
      </c>
      <c r="R102" s="56" t="s">
        <v>449</v>
      </c>
      <c r="S102" s="59">
        <v>0</v>
      </c>
      <c r="T102" s="60">
        <v>9.3000000000000007</v>
      </c>
      <c r="U102" s="77">
        <v>29.295000000000002</v>
      </c>
      <c r="V102" s="77">
        <v>87.885000000000005</v>
      </c>
      <c r="W102" s="77">
        <v>117.18</v>
      </c>
    </row>
    <row r="103" spans="1:23" s="62" customFormat="1">
      <c r="A103" s="55">
        <v>239</v>
      </c>
      <c r="B103" s="56" t="s">
        <v>450</v>
      </c>
      <c r="C103" s="56" t="s">
        <v>451</v>
      </c>
      <c r="D103" s="56" t="s">
        <v>25</v>
      </c>
      <c r="E103" s="56" t="s">
        <v>26</v>
      </c>
      <c r="F103" s="56" t="s">
        <v>27</v>
      </c>
      <c r="G103" s="56" t="s">
        <v>28</v>
      </c>
      <c r="H103" s="56" t="s">
        <v>46</v>
      </c>
      <c r="I103" s="56" t="s">
        <v>40</v>
      </c>
      <c r="J103" s="57">
        <v>13030139.82</v>
      </c>
      <c r="K103" s="56" t="s">
        <v>452</v>
      </c>
      <c r="L103" s="56" t="s">
        <v>42</v>
      </c>
      <c r="M103" s="56" t="s">
        <v>33</v>
      </c>
      <c r="N103" s="51">
        <v>9.43</v>
      </c>
      <c r="O103" s="58">
        <v>44742</v>
      </c>
      <c r="P103" s="58">
        <v>45107</v>
      </c>
      <c r="Q103" s="58">
        <v>45140</v>
      </c>
      <c r="R103" s="56" t="s">
        <v>453</v>
      </c>
      <c r="S103" s="59">
        <v>0</v>
      </c>
      <c r="T103" s="60">
        <v>9.43</v>
      </c>
      <c r="U103" s="77">
        <v>29.704499999999999</v>
      </c>
      <c r="V103" s="77">
        <v>89.113500000000002</v>
      </c>
      <c r="W103" s="77">
        <v>118.818</v>
      </c>
    </row>
    <row r="104" spans="1:23">
      <c r="A104" s="55">
        <v>240</v>
      </c>
      <c r="B104" s="56" t="s">
        <v>454</v>
      </c>
      <c r="C104" s="56" t="s">
        <v>455</v>
      </c>
      <c r="D104" s="56" t="s">
        <v>25</v>
      </c>
      <c r="E104" s="56" t="s">
        <v>26</v>
      </c>
      <c r="F104" s="56" t="s">
        <v>27</v>
      </c>
      <c r="G104" s="56" t="s">
        <v>28</v>
      </c>
      <c r="H104" s="56" t="s">
        <v>46</v>
      </c>
      <c r="I104" s="56" t="s">
        <v>40</v>
      </c>
      <c r="J104" s="57">
        <v>6836230.0099999998</v>
      </c>
      <c r="K104" s="56" t="s">
        <v>456</v>
      </c>
      <c r="L104" s="56" t="s">
        <v>42</v>
      </c>
      <c r="M104" s="56" t="s">
        <v>33</v>
      </c>
      <c r="N104" s="51">
        <v>6</v>
      </c>
      <c r="O104" s="58">
        <v>44742</v>
      </c>
      <c r="P104" s="58">
        <v>45107</v>
      </c>
      <c r="Q104" s="58">
        <v>45107</v>
      </c>
      <c r="R104" s="56" t="s">
        <v>457</v>
      </c>
      <c r="S104" s="59">
        <v>0</v>
      </c>
      <c r="T104" s="60">
        <v>6</v>
      </c>
      <c r="U104" s="77">
        <v>18.899999999999999</v>
      </c>
      <c r="V104" s="77">
        <v>56.699999999999996</v>
      </c>
      <c r="W104" s="77">
        <v>75.599999999999994</v>
      </c>
    </row>
    <row r="105" spans="1:23">
      <c r="A105" s="55">
        <v>241</v>
      </c>
      <c r="B105" s="56" t="s">
        <v>458</v>
      </c>
      <c r="C105" s="56" t="s">
        <v>459</v>
      </c>
      <c r="D105" s="56" t="s">
        <v>25</v>
      </c>
      <c r="E105" s="56" t="s">
        <v>26</v>
      </c>
      <c r="F105" s="56" t="s">
        <v>27</v>
      </c>
      <c r="G105" s="56" t="s">
        <v>28</v>
      </c>
      <c r="H105" s="56" t="s">
        <v>46</v>
      </c>
      <c r="I105" s="56" t="s">
        <v>40</v>
      </c>
      <c r="J105" s="57">
        <v>7084029.25</v>
      </c>
      <c r="K105" s="56" t="s">
        <v>460</v>
      </c>
      <c r="L105" s="56" t="s">
        <v>42</v>
      </c>
      <c r="M105" s="56" t="s">
        <v>33</v>
      </c>
      <c r="N105" s="51">
        <v>4.5</v>
      </c>
      <c r="O105" s="58">
        <v>44890</v>
      </c>
      <c r="P105" s="58">
        <v>45255</v>
      </c>
      <c r="Q105" s="58">
        <v>45253</v>
      </c>
      <c r="R105" s="56" t="s">
        <v>461</v>
      </c>
      <c r="S105" s="59">
        <v>0</v>
      </c>
      <c r="T105" s="60">
        <v>4.5</v>
      </c>
      <c r="U105" s="77">
        <v>14.174999999999999</v>
      </c>
      <c r="V105" s="77">
        <v>42.524999999999999</v>
      </c>
      <c r="W105" s="77">
        <v>56.699999999999996</v>
      </c>
    </row>
    <row r="106" spans="1:23">
      <c r="A106" s="55">
        <v>242</v>
      </c>
      <c r="B106" s="56" t="s">
        <v>462</v>
      </c>
      <c r="C106" s="56" t="s">
        <v>463</v>
      </c>
      <c r="D106" s="56" t="s">
        <v>25</v>
      </c>
      <c r="E106" s="56" t="s">
        <v>26</v>
      </c>
      <c r="F106" s="56" t="s">
        <v>27</v>
      </c>
      <c r="G106" s="56" t="s">
        <v>28</v>
      </c>
      <c r="H106" s="56" t="s">
        <v>46</v>
      </c>
      <c r="I106" s="56" t="s">
        <v>40</v>
      </c>
      <c r="J106" s="57">
        <v>18808848.440000001</v>
      </c>
      <c r="K106" s="56" t="s">
        <v>464</v>
      </c>
      <c r="L106" s="56" t="s">
        <v>42</v>
      </c>
      <c r="M106" s="56" t="s">
        <v>33</v>
      </c>
      <c r="N106" s="51">
        <v>11.8</v>
      </c>
      <c r="O106" s="58">
        <v>44742</v>
      </c>
      <c r="P106" s="58">
        <v>45107</v>
      </c>
      <c r="Q106" s="58">
        <v>45139</v>
      </c>
      <c r="R106" s="56" t="s">
        <v>465</v>
      </c>
      <c r="S106" s="59">
        <v>0</v>
      </c>
      <c r="T106" s="60">
        <v>11.8</v>
      </c>
      <c r="U106" s="77">
        <v>37.17</v>
      </c>
      <c r="V106" s="77">
        <v>111.51</v>
      </c>
      <c r="W106" s="77">
        <v>148.68</v>
      </c>
    </row>
    <row r="107" spans="1:23">
      <c r="A107" s="55">
        <v>243</v>
      </c>
      <c r="B107" s="56" t="s">
        <v>466</v>
      </c>
      <c r="C107" s="56" t="s">
        <v>467</v>
      </c>
      <c r="D107" s="56" t="s">
        <v>25</v>
      </c>
      <c r="E107" s="56" t="s">
        <v>26</v>
      </c>
      <c r="F107" s="56" t="s">
        <v>27</v>
      </c>
      <c r="G107" s="56" t="s">
        <v>28</v>
      </c>
      <c r="H107" s="56" t="s">
        <v>39</v>
      </c>
      <c r="I107" s="56" t="s">
        <v>40</v>
      </c>
      <c r="J107" s="57">
        <v>15841849.789999999</v>
      </c>
      <c r="K107" s="56" t="s">
        <v>468</v>
      </c>
      <c r="L107" s="56" t="s">
        <v>53</v>
      </c>
      <c r="M107" s="56" t="s">
        <v>33</v>
      </c>
      <c r="N107" s="51">
        <v>10.8</v>
      </c>
      <c r="O107" s="58">
        <v>44742</v>
      </c>
      <c r="P107" s="58">
        <v>45168</v>
      </c>
      <c r="Q107" s="58">
        <v>45168</v>
      </c>
      <c r="R107" s="56" t="s">
        <v>469</v>
      </c>
      <c r="S107" s="59">
        <v>0</v>
      </c>
      <c r="T107" s="60">
        <v>10.8</v>
      </c>
      <c r="U107" s="77">
        <v>63.18</v>
      </c>
      <c r="V107" s="77">
        <v>189.54</v>
      </c>
      <c r="W107" s="77">
        <v>252.72</v>
      </c>
    </row>
    <row r="108" spans="1:23">
      <c r="A108" s="55">
        <v>244</v>
      </c>
      <c r="B108" s="56" t="s">
        <v>470</v>
      </c>
      <c r="C108" s="56" t="s">
        <v>471</v>
      </c>
      <c r="D108" s="56" t="s">
        <v>25</v>
      </c>
      <c r="E108" s="56" t="s">
        <v>26</v>
      </c>
      <c r="F108" s="56" t="s">
        <v>27</v>
      </c>
      <c r="G108" s="56" t="s">
        <v>28</v>
      </c>
      <c r="H108" s="56" t="s">
        <v>46</v>
      </c>
      <c r="I108" s="56" t="s">
        <v>40</v>
      </c>
      <c r="J108" s="57">
        <v>10681207.390000001</v>
      </c>
      <c r="K108" s="56" t="s">
        <v>472</v>
      </c>
      <c r="L108" s="56" t="s">
        <v>53</v>
      </c>
      <c r="M108" s="56" t="s">
        <v>33</v>
      </c>
      <c r="N108" s="51">
        <v>17.13</v>
      </c>
      <c r="O108" s="58">
        <v>44890</v>
      </c>
      <c r="P108" s="58">
        <v>45132</v>
      </c>
      <c r="Q108" s="58">
        <v>45163</v>
      </c>
      <c r="R108" s="56" t="s">
        <v>473</v>
      </c>
      <c r="S108" s="59">
        <v>0</v>
      </c>
      <c r="T108" s="60">
        <v>17.13</v>
      </c>
      <c r="U108" s="77">
        <v>53.959499999999998</v>
      </c>
      <c r="V108" s="77">
        <v>161.8785</v>
      </c>
      <c r="W108" s="77">
        <v>215.83799999999999</v>
      </c>
    </row>
    <row r="109" spans="1:23">
      <c r="A109" s="55">
        <v>245</v>
      </c>
      <c r="B109" s="56" t="s">
        <v>474</v>
      </c>
      <c r="C109" s="56" t="s">
        <v>475</v>
      </c>
      <c r="D109" s="56" t="s">
        <v>25</v>
      </c>
      <c r="E109" s="56" t="s">
        <v>26</v>
      </c>
      <c r="F109" s="56" t="s">
        <v>27</v>
      </c>
      <c r="G109" s="56" t="s">
        <v>28</v>
      </c>
      <c r="H109" s="56" t="s">
        <v>46</v>
      </c>
      <c r="I109" s="56" t="s">
        <v>40</v>
      </c>
      <c r="J109" s="57">
        <v>12951066.369999999</v>
      </c>
      <c r="K109" s="56" t="s">
        <v>476</v>
      </c>
      <c r="L109" s="56" t="s">
        <v>62</v>
      </c>
      <c r="M109" s="56" t="s">
        <v>33</v>
      </c>
      <c r="N109" s="51">
        <v>22.2</v>
      </c>
      <c r="O109" s="58">
        <v>44742</v>
      </c>
      <c r="P109" s="58">
        <v>45260</v>
      </c>
      <c r="Q109" s="58">
        <v>45260</v>
      </c>
      <c r="R109" s="56" t="s">
        <v>477</v>
      </c>
      <c r="S109" s="59">
        <v>0</v>
      </c>
      <c r="T109" s="60">
        <v>22.2</v>
      </c>
      <c r="U109" s="77">
        <v>69.929999999999993</v>
      </c>
      <c r="V109" s="77">
        <v>209.78999999999996</v>
      </c>
      <c r="W109" s="77">
        <v>279.71999999999997</v>
      </c>
    </row>
    <row r="110" spans="1:23">
      <c r="A110" s="55">
        <v>246</v>
      </c>
      <c r="B110" s="56" t="s">
        <v>478</v>
      </c>
      <c r="C110" s="56" t="s">
        <v>479</v>
      </c>
      <c r="D110" s="56" t="s">
        <v>25</v>
      </c>
      <c r="E110" s="56" t="s">
        <v>26</v>
      </c>
      <c r="F110" s="56" t="s">
        <v>27</v>
      </c>
      <c r="G110" s="56" t="s">
        <v>28</v>
      </c>
      <c r="H110" s="56" t="s">
        <v>46</v>
      </c>
      <c r="I110" s="56" t="s">
        <v>40</v>
      </c>
      <c r="J110" s="57">
        <v>8048853.9800000004</v>
      </c>
      <c r="K110" s="56" t="s">
        <v>480</v>
      </c>
      <c r="L110" s="56" t="s">
        <v>62</v>
      </c>
      <c r="M110" s="56" t="s">
        <v>33</v>
      </c>
      <c r="N110" s="51">
        <v>12.5</v>
      </c>
      <c r="O110" s="58">
        <v>44890</v>
      </c>
      <c r="P110" s="58">
        <v>45194</v>
      </c>
      <c r="Q110" s="58">
        <v>45194</v>
      </c>
      <c r="R110" s="56" t="s">
        <v>481</v>
      </c>
      <c r="S110" s="59">
        <v>0</v>
      </c>
      <c r="T110" s="60">
        <v>12.5</v>
      </c>
      <c r="U110" s="77">
        <v>39.375</v>
      </c>
      <c r="V110" s="77">
        <v>118.125</v>
      </c>
      <c r="W110" s="77">
        <v>157.5</v>
      </c>
    </row>
    <row r="111" spans="1:23">
      <c r="A111" s="55">
        <v>248</v>
      </c>
      <c r="B111" s="56" t="s">
        <v>482</v>
      </c>
      <c r="C111" s="56" t="s">
        <v>483</v>
      </c>
      <c r="D111" s="56" t="s">
        <v>25</v>
      </c>
      <c r="E111" s="56" t="s">
        <v>26</v>
      </c>
      <c r="F111" s="56" t="s">
        <v>27</v>
      </c>
      <c r="G111" s="56" t="s">
        <v>28</v>
      </c>
      <c r="H111" s="56" t="s">
        <v>46</v>
      </c>
      <c r="I111" s="56" t="s">
        <v>40</v>
      </c>
      <c r="J111" s="57">
        <v>17195731.280000001</v>
      </c>
      <c r="K111" s="56" t="s">
        <v>484</v>
      </c>
      <c r="L111" s="56" t="s">
        <v>93</v>
      </c>
      <c r="M111" s="56" t="s">
        <v>33</v>
      </c>
      <c r="N111" s="51">
        <v>14.2</v>
      </c>
      <c r="O111" s="58">
        <v>44742</v>
      </c>
      <c r="P111" s="58">
        <v>45107</v>
      </c>
      <c r="Q111" s="58">
        <v>45107</v>
      </c>
      <c r="R111" s="56" t="s">
        <v>485</v>
      </c>
      <c r="S111" s="59">
        <v>0</v>
      </c>
      <c r="T111" s="60">
        <v>14.2</v>
      </c>
      <c r="U111" s="77">
        <v>44.73</v>
      </c>
      <c r="V111" s="77">
        <v>134.19</v>
      </c>
      <c r="W111" s="77">
        <v>178.92</v>
      </c>
    </row>
    <row r="112" spans="1:23">
      <c r="A112" s="55">
        <v>249</v>
      </c>
      <c r="B112" s="56" t="s">
        <v>486</v>
      </c>
      <c r="C112" s="56" t="s">
        <v>96</v>
      </c>
      <c r="D112" s="56" t="s">
        <v>25</v>
      </c>
      <c r="E112" s="56" t="s">
        <v>26</v>
      </c>
      <c r="F112" s="56" t="s">
        <v>27</v>
      </c>
      <c r="G112" s="56" t="s">
        <v>28</v>
      </c>
      <c r="H112" s="56" t="s">
        <v>46</v>
      </c>
      <c r="I112" s="56" t="s">
        <v>40</v>
      </c>
      <c r="J112" s="57">
        <v>16996641.289999999</v>
      </c>
      <c r="K112" s="56" t="s">
        <v>97</v>
      </c>
      <c r="L112" s="56" t="s">
        <v>93</v>
      </c>
      <c r="M112" s="56" t="s">
        <v>33</v>
      </c>
      <c r="N112" s="51">
        <v>17.37</v>
      </c>
      <c r="O112" s="58">
        <v>44742</v>
      </c>
      <c r="P112" s="58">
        <v>45107</v>
      </c>
      <c r="Q112" s="58">
        <v>45107</v>
      </c>
      <c r="R112" s="56" t="s">
        <v>487</v>
      </c>
      <c r="S112" s="59">
        <v>0</v>
      </c>
      <c r="T112" s="60">
        <v>17.37</v>
      </c>
      <c r="U112" s="77">
        <v>54.715499999999999</v>
      </c>
      <c r="V112" s="77">
        <v>164.1465</v>
      </c>
      <c r="W112" s="77">
        <v>218.86199999999999</v>
      </c>
    </row>
    <row r="113" spans="1:23">
      <c r="A113" s="55">
        <v>250</v>
      </c>
      <c r="B113" s="56" t="s">
        <v>488</v>
      </c>
      <c r="C113" s="56" t="s">
        <v>489</v>
      </c>
      <c r="D113" s="56" t="s">
        <v>25</v>
      </c>
      <c r="E113" s="56" t="s">
        <v>26</v>
      </c>
      <c r="F113" s="56" t="s">
        <v>27</v>
      </c>
      <c r="G113" s="56" t="s">
        <v>28</v>
      </c>
      <c r="H113" s="56" t="s">
        <v>46</v>
      </c>
      <c r="I113" s="56" t="s">
        <v>40</v>
      </c>
      <c r="J113" s="57">
        <v>12291175.35</v>
      </c>
      <c r="K113" s="56" t="s">
        <v>490</v>
      </c>
      <c r="L113" s="56" t="s">
        <v>93</v>
      </c>
      <c r="M113" s="56" t="s">
        <v>33</v>
      </c>
      <c r="N113" s="51">
        <v>13.87</v>
      </c>
      <c r="O113" s="58">
        <v>44742</v>
      </c>
      <c r="P113" s="58">
        <v>45107</v>
      </c>
      <c r="Q113" s="58">
        <v>45107</v>
      </c>
      <c r="R113" s="56" t="s">
        <v>491</v>
      </c>
      <c r="S113" s="59">
        <v>0</v>
      </c>
      <c r="T113" s="60">
        <v>13.87</v>
      </c>
      <c r="U113" s="77">
        <v>43.690499999999993</v>
      </c>
      <c r="V113" s="77">
        <v>131.07149999999999</v>
      </c>
      <c r="W113" s="77">
        <v>174.76199999999997</v>
      </c>
    </row>
    <row r="114" spans="1:23">
      <c r="A114" s="55">
        <v>251</v>
      </c>
      <c r="B114" s="56" t="s">
        <v>492</v>
      </c>
      <c r="C114" s="56" t="s">
        <v>493</v>
      </c>
      <c r="D114" s="56" t="s">
        <v>25</v>
      </c>
      <c r="E114" s="56" t="s">
        <v>26</v>
      </c>
      <c r="F114" s="56" t="s">
        <v>27</v>
      </c>
      <c r="G114" s="56" t="s">
        <v>28</v>
      </c>
      <c r="H114" s="56" t="s">
        <v>46</v>
      </c>
      <c r="I114" s="56" t="s">
        <v>40</v>
      </c>
      <c r="J114" s="57">
        <v>16085486.5</v>
      </c>
      <c r="K114" s="56" t="s">
        <v>494</v>
      </c>
      <c r="L114" s="56" t="s">
        <v>93</v>
      </c>
      <c r="M114" s="56" t="s">
        <v>33</v>
      </c>
      <c r="N114" s="51">
        <v>20.9</v>
      </c>
      <c r="O114" s="58">
        <v>44742</v>
      </c>
      <c r="P114" s="58">
        <v>45107</v>
      </c>
      <c r="Q114" s="58">
        <v>45107</v>
      </c>
      <c r="R114" s="56" t="s">
        <v>495</v>
      </c>
      <c r="S114" s="59">
        <v>0</v>
      </c>
      <c r="T114" s="60">
        <v>20.9</v>
      </c>
      <c r="U114" s="77">
        <v>65.834999999999994</v>
      </c>
      <c r="V114" s="77">
        <v>197.505</v>
      </c>
      <c r="W114" s="77">
        <v>263.33999999999997</v>
      </c>
    </row>
    <row r="115" spans="1:23">
      <c r="A115" s="55">
        <v>252</v>
      </c>
      <c r="B115" s="56" t="s">
        <v>496</v>
      </c>
      <c r="C115" s="56" t="s">
        <v>497</v>
      </c>
      <c r="D115" s="56" t="s">
        <v>25</v>
      </c>
      <c r="E115" s="56" t="s">
        <v>26</v>
      </c>
      <c r="F115" s="56" t="s">
        <v>27</v>
      </c>
      <c r="G115" s="56" t="s">
        <v>28</v>
      </c>
      <c r="H115" s="56" t="s">
        <v>46</v>
      </c>
      <c r="I115" s="56" t="s">
        <v>40</v>
      </c>
      <c r="J115" s="57">
        <v>12555914.390000001</v>
      </c>
      <c r="K115" s="56" t="s">
        <v>498</v>
      </c>
      <c r="L115" s="56" t="s">
        <v>93</v>
      </c>
      <c r="M115" s="56" t="s">
        <v>33</v>
      </c>
      <c r="N115" s="51">
        <v>15</v>
      </c>
      <c r="O115" s="58">
        <v>44742</v>
      </c>
      <c r="P115" s="58">
        <v>45107</v>
      </c>
      <c r="Q115" s="58">
        <v>45107</v>
      </c>
      <c r="R115" s="56" t="s">
        <v>259</v>
      </c>
      <c r="S115" s="59">
        <v>0</v>
      </c>
      <c r="T115" s="60">
        <v>15</v>
      </c>
      <c r="U115" s="77">
        <v>47.25</v>
      </c>
      <c r="V115" s="77">
        <v>141.75</v>
      </c>
      <c r="W115" s="77">
        <v>189</v>
      </c>
    </row>
    <row r="116" spans="1:23">
      <c r="A116" s="55">
        <v>253</v>
      </c>
      <c r="B116" s="56" t="s">
        <v>499</v>
      </c>
      <c r="C116" s="56" t="s">
        <v>500</v>
      </c>
      <c r="D116" s="56" t="s">
        <v>25</v>
      </c>
      <c r="E116" s="56" t="s">
        <v>26</v>
      </c>
      <c r="F116" s="56" t="s">
        <v>27</v>
      </c>
      <c r="G116" s="56" t="s">
        <v>28</v>
      </c>
      <c r="H116" s="56" t="s">
        <v>39</v>
      </c>
      <c r="I116" s="56" t="s">
        <v>40</v>
      </c>
      <c r="J116" s="57">
        <v>23772244.149999999</v>
      </c>
      <c r="K116" s="56" t="s">
        <v>501</v>
      </c>
      <c r="L116" s="56" t="s">
        <v>102</v>
      </c>
      <c r="M116" s="56" t="s">
        <v>33</v>
      </c>
      <c r="N116" s="51">
        <v>8.6829999999999998</v>
      </c>
      <c r="O116" s="58">
        <v>44742</v>
      </c>
      <c r="P116" s="58">
        <v>45137</v>
      </c>
      <c r="Q116" s="58">
        <v>45137</v>
      </c>
      <c r="R116" s="56" t="s">
        <v>502</v>
      </c>
      <c r="S116" s="59">
        <v>0</v>
      </c>
      <c r="T116" s="60">
        <v>8.68</v>
      </c>
      <c r="U116" s="77">
        <v>50.795549999999999</v>
      </c>
      <c r="V116" s="77">
        <v>152.38665</v>
      </c>
      <c r="W116" s="77">
        <v>203.18219999999999</v>
      </c>
    </row>
    <row r="117" spans="1:23">
      <c r="A117" s="55">
        <v>254</v>
      </c>
      <c r="B117" s="56" t="s">
        <v>503</v>
      </c>
      <c r="C117" s="56" t="s">
        <v>504</v>
      </c>
      <c r="D117" s="56" t="s">
        <v>25</v>
      </c>
      <c r="E117" s="56" t="s">
        <v>26</v>
      </c>
      <c r="F117" s="56" t="s">
        <v>27</v>
      </c>
      <c r="G117" s="56" t="s">
        <v>28</v>
      </c>
      <c r="H117" s="56" t="s">
        <v>46</v>
      </c>
      <c r="I117" s="56" t="s">
        <v>40</v>
      </c>
      <c r="J117" s="57">
        <v>17603684.879999999</v>
      </c>
      <c r="K117" s="56" t="s">
        <v>505</v>
      </c>
      <c r="L117" s="56" t="s">
        <v>102</v>
      </c>
      <c r="M117" s="56" t="s">
        <v>33</v>
      </c>
      <c r="N117" s="51">
        <v>33.799999999999997</v>
      </c>
      <c r="O117" s="58">
        <v>44890</v>
      </c>
      <c r="P117" s="58">
        <v>45255</v>
      </c>
      <c r="Q117" s="58">
        <v>45255</v>
      </c>
      <c r="R117" s="56" t="s">
        <v>506</v>
      </c>
      <c r="S117" s="59">
        <v>0</v>
      </c>
      <c r="T117" s="60">
        <v>33.799999999999997</v>
      </c>
      <c r="U117" s="77">
        <v>106.46999999999998</v>
      </c>
      <c r="V117" s="77">
        <v>319.40999999999997</v>
      </c>
      <c r="W117" s="77">
        <v>425.87999999999994</v>
      </c>
    </row>
    <row r="118" spans="1:23">
      <c r="A118" s="55">
        <v>255</v>
      </c>
      <c r="B118" s="56" t="s">
        <v>507</v>
      </c>
      <c r="C118" s="56" t="s">
        <v>508</v>
      </c>
      <c r="D118" s="56" t="s">
        <v>25</v>
      </c>
      <c r="E118" s="56" t="s">
        <v>26</v>
      </c>
      <c r="F118" s="56" t="s">
        <v>27</v>
      </c>
      <c r="G118" s="56" t="s">
        <v>28</v>
      </c>
      <c r="H118" s="56" t="s">
        <v>46</v>
      </c>
      <c r="I118" s="56" t="s">
        <v>40</v>
      </c>
      <c r="J118" s="57">
        <v>10585873.810000001</v>
      </c>
      <c r="K118" s="56" t="s">
        <v>509</v>
      </c>
      <c r="L118" s="56" t="s">
        <v>53</v>
      </c>
      <c r="M118" s="56" t="s">
        <v>33</v>
      </c>
      <c r="N118" s="51">
        <v>18.600000000000001</v>
      </c>
      <c r="O118" s="58">
        <v>44742</v>
      </c>
      <c r="P118" s="58">
        <v>45015</v>
      </c>
      <c r="Q118" s="58">
        <v>45015</v>
      </c>
      <c r="R118" s="56" t="s">
        <v>510</v>
      </c>
      <c r="S118" s="59">
        <v>0</v>
      </c>
      <c r="T118" s="60">
        <v>18.600000000000001</v>
      </c>
      <c r="U118" s="77">
        <v>58.59</v>
      </c>
      <c r="V118" s="77">
        <v>175.77</v>
      </c>
      <c r="W118" s="77">
        <v>234.36</v>
      </c>
    </row>
    <row r="119" spans="1:23">
      <c r="A119" s="55">
        <v>256</v>
      </c>
      <c r="B119" s="56" t="s">
        <v>511</v>
      </c>
      <c r="C119" s="56" t="s">
        <v>512</v>
      </c>
      <c r="D119" s="56" t="s">
        <v>25</v>
      </c>
      <c r="E119" s="56" t="s">
        <v>26</v>
      </c>
      <c r="F119" s="56" t="s">
        <v>27</v>
      </c>
      <c r="G119" s="56" t="s">
        <v>28</v>
      </c>
      <c r="H119" s="56" t="s">
        <v>46</v>
      </c>
      <c r="I119" s="56" t="s">
        <v>40</v>
      </c>
      <c r="J119" s="57">
        <v>6378020.54</v>
      </c>
      <c r="K119" s="56" t="s">
        <v>513</v>
      </c>
      <c r="L119" s="56" t="s">
        <v>102</v>
      </c>
      <c r="M119" s="56" t="s">
        <v>33</v>
      </c>
      <c r="N119" s="51">
        <v>12.95</v>
      </c>
      <c r="O119" s="58">
        <v>44742</v>
      </c>
      <c r="P119" s="58">
        <v>45015</v>
      </c>
      <c r="Q119" s="58">
        <v>45015</v>
      </c>
      <c r="R119" s="56" t="s">
        <v>514</v>
      </c>
      <c r="S119" s="59">
        <v>0</v>
      </c>
      <c r="T119" s="60">
        <v>12.95</v>
      </c>
      <c r="U119" s="77">
        <v>40.792499999999997</v>
      </c>
      <c r="V119" s="77">
        <v>122.3775</v>
      </c>
      <c r="W119" s="77">
        <v>163.16999999999999</v>
      </c>
    </row>
    <row r="120" spans="1:23">
      <c r="A120" s="55">
        <v>257</v>
      </c>
      <c r="B120" s="56" t="s">
        <v>515</v>
      </c>
      <c r="C120" s="56" t="s">
        <v>516</v>
      </c>
      <c r="D120" s="56" t="s">
        <v>25</v>
      </c>
      <c r="E120" s="56" t="s">
        <v>26</v>
      </c>
      <c r="F120" s="56" t="s">
        <v>27</v>
      </c>
      <c r="G120" s="56" t="s">
        <v>28</v>
      </c>
      <c r="H120" s="56" t="s">
        <v>46</v>
      </c>
      <c r="I120" s="56" t="s">
        <v>40</v>
      </c>
      <c r="J120" s="57">
        <v>4793879.12</v>
      </c>
      <c r="K120" s="56" t="s">
        <v>517</v>
      </c>
      <c r="L120" s="56" t="s">
        <v>102</v>
      </c>
      <c r="M120" s="56" t="s">
        <v>33</v>
      </c>
      <c r="N120" s="51">
        <v>8.5399999999999991</v>
      </c>
      <c r="O120" s="58">
        <v>44742</v>
      </c>
      <c r="P120" s="58">
        <v>45015</v>
      </c>
      <c r="Q120" s="58">
        <v>45015</v>
      </c>
      <c r="R120" s="56" t="s">
        <v>518</v>
      </c>
      <c r="S120" s="59">
        <v>0</v>
      </c>
      <c r="T120" s="60">
        <v>8.5399999999999991</v>
      </c>
      <c r="U120" s="77">
        <v>26.900999999999996</v>
      </c>
      <c r="V120" s="77">
        <v>80.702999999999989</v>
      </c>
      <c r="W120" s="77">
        <v>107.60399999999998</v>
      </c>
    </row>
    <row r="121" spans="1:23">
      <c r="A121" s="55">
        <v>258</v>
      </c>
      <c r="B121" s="56" t="s">
        <v>519</v>
      </c>
      <c r="C121" s="56" t="s">
        <v>520</v>
      </c>
      <c r="D121" s="56" t="s">
        <v>25</v>
      </c>
      <c r="E121" s="56" t="s">
        <v>26</v>
      </c>
      <c r="F121" s="56" t="s">
        <v>27</v>
      </c>
      <c r="G121" s="56" t="s">
        <v>28</v>
      </c>
      <c r="H121" s="56" t="s">
        <v>46</v>
      </c>
      <c r="I121" s="56" t="s">
        <v>40</v>
      </c>
      <c r="J121" s="57">
        <v>7702620.9500000002</v>
      </c>
      <c r="K121" s="56" t="s">
        <v>521</v>
      </c>
      <c r="L121" s="56" t="s">
        <v>83</v>
      </c>
      <c r="M121" s="56" t="s">
        <v>33</v>
      </c>
      <c r="N121" s="51">
        <v>10.4</v>
      </c>
      <c r="O121" s="58">
        <v>44742</v>
      </c>
      <c r="P121" s="58">
        <v>45015</v>
      </c>
      <c r="Q121" s="58">
        <v>45015</v>
      </c>
      <c r="R121" s="56" t="s">
        <v>522</v>
      </c>
      <c r="S121" s="59">
        <v>0</v>
      </c>
      <c r="T121" s="60">
        <v>10.4</v>
      </c>
      <c r="U121" s="77">
        <v>32.76</v>
      </c>
      <c r="V121" s="77">
        <v>98.28</v>
      </c>
      <c r="W121" s="77">
        <v>131.04</v>
      </c>
    </row>
    <row r="122" spans="1:23">
      <c r="A122" s="55">
        <v>259</v>
      </c>
      <c r="B122" s="56" t="s">
        <v>523</v>
      </c>
      <c r="C122" s="56" t="s">
        <v>524</v>
      </c>
      <c r="D122" s="56" t="s">
        <v>25</v>
      </c>
      <c r="E122" s="56" t="s">
        <v>26</v>
      </c>
      <c r="F122" s="56" t="s">
        <v>27</v>
      </c>
      <c r="G122" s="56" t="s">
        <v>28</v>
      </c>
      <c r="H122" s="56" t="s">
        <v>46</v>
      </c>
      <c r="I122" s="56" t="s">
        <v>40</v>
      </c>
      <c r="J122" s="57">
        <v>11360689.859999999</v>
      </c>
      <c r="K122" s="56" t="s">
        <v>525</v>
      </c>
      <c r="L122" s="56" t="s">
        <v>303</v>
      </c>
      <c r="M122" s="56" t="s">
        <v>33</v>
      </c>
      <c r="N122" s="51">
        <v>6.9930000000000003</v>
      </c>
      <c r="O122" s="58">
        <v>44742</v>
      </c>
      <c r="P122" s="58">
        <v>45260</v>
      </c>
      <c r="Q122" s="58">
        <v>45260</v>
      </c>
      <c r="R122" s="56" t="s">
        <v>526</v>
      </c>
      <c r="S122" s="59">
        <v>0</v>
      </c>
      <c r="T122" s="60">
        <v>6.99</v>
      </c>
      <c r="U122" s="77">
        <v>22.027950000000001</v>
      </c>
      <c r="V122" s="77">
        <v>66.083849999999998</v>
      </c>
      <c r="W122" s="77">
        <v>88.111800000000002</v>
      </c>
    </row>
    <row r="123" spans="1:23">
      <c r="A123" s="55">
        <v>260</v>
      </c>
      <c r="B123" s="56" t="s">
        <v>527</v>
      </c>
      <c r="C123" s="56" t="s">
        <v>528</v>
      </c>
      <c r="D123" s="56" t="s">
        <v>25</v>
      </c>
      <c r="E123" s="56" t="s">
        <v>26</v>
      </c>
      <c r="F123" s="56" t="s">
        <v>27</v>
      </c>
      <c r="G123" s="56" t="s">
        <v>28</v>
      </c>
      <c r="H123" s="56" t="s">
        <v>46</v>
      </c>
      <c r="I123" s="56" t="s">
        <v>40</v>
      </c>
      <c r="J123" s="57">
        <v>9689130.7699999996</v>
      </c>
      <c r="K123" s="56" t="s">
        <v>529</v>
      </c>
      <c r="L123" s="56" t="s">
        <v>303</v>
      </c>
      <c r="M123" s="56" t="s">
        <v>33</v>
      </c>
      <c r="N123" s="51">
        <v>9.9</v>
      </c>
      <c r="O123" s="58">
        <v>44742</v>
      </c>
      <c r="P123" s="58">
        <v>45107</v>
      </c>
      <c r="Q123" s="58">
        <v>45076</v>
      </c>
      <c r="R123" s="56" t="s">
        <v>530</v>
      </c>
      <c r="S123" s="59">
        <v>0</v>
      </c>
      <c r="T123" s="60">
        <v>9.9</v>
      </c>
      <c r="U123" s="77">
        <v>31.184999999999999</v>
      </c>
      <c r="V123" s="77">
        <v>93.554999999999993</v>
      </c>
      <c r="W123" s="77">
        <v>124.74</v>
      </c>
    </row>
    <row r="124" spans="1:23">
      <c r="A124" s="55">
        <v>261</v>
      </c>
      <c r="B124" s="56" t="s">
        <v>531</v>
      </c>
      <c r="C124" s="56" t="s">
        <v>532</v>
      </c>
      <c r="D124" s="56" t="s">
        <v>25</v>
      </c>
      <c r="E124" s="56" t="s">
        <v>26</v>
      </c>
      <c r="F124" s="56" t="s">
        <v>27</v>
      </c>
      <c r="G124" s="56" t="s">
        <v>28</v>
      </c>
      <c r="H124" s="56" t="s">
        <v>46</v>
      </c>
      <c r="I124" s="56" t="s">
        <v>40</v>
      </c>
      <c r="J124" s="57">
        <v>5338142.43</v>
      </c>
      <c r="K124" s="56" t="s">
        <v>533</v>
      </c>
      <c r="L124" s="56" t="s">
        <v>303</v>
      </c>
      <c r="M124" s="56" t="s">
        <v>33</v>
      </c>
      <c r="N124" s="51">
        <v>5.5</v>
      </c>
      <c r="O124" s="58">
        <v>44742</v>
      </c>
      <c r="P124" s="58">
        <v>45168</v>
      </c>
      <c r="Q124" s="58">
        <v>45168</v>
      </c>
      <c r="R124" s="56" t="s">
        <v>534</v>
      </c>
      <c r="S124" s="59">
        <v>0</v>
      </c>
      <c r="T124" s="60">
        <v>5.5</v>
      </c>
      <c r="U124" s="77">
        <v>17.324999999999999</v>
      </c>
      <c r="V124" s="77">
        <v>51.974999999999994</v>
      </c>
      <c r="W124" s="77">
        <v>69.3</v>
      </c>
    </row>
    <row r="125" spans="1:23">
      <c r="A125" s="55">
        <v>262</v>
      </c>
      <c r="B125" s="56" t="s">
        <v>535</v>
      </c>
      <c r="C125" s="56" t="s">
        <v>536</v>
      </c>
      <c r="D125" s="56" t="s">
        <v>25</v>
      </c>
      <c r="E125" s="56" t="s">
        <v>26</v>
      </c>
      <c r="F125" s="56" t="s">
        <v>27</v>
      </c>
      <c r="G125" s="56" t="s">
        <v>28</v>
      </c>
      <c r="H125" s="56" t="s">
        <v>46</v>
      </c>
      <c r="I125" s="56" t="s">
        <v>40</v>
      </c>
      <c r="J125" s="57">
        <v>6201470.29</v>
      </c>
      <c r="K125" s="56" t="s">
        <v>537</v>
      </c>
      <c r="L125" s="56" t="s">
        <v>115</v>
      </c>
      <c r="M125" s="56" t="s">
        <v>33</v>
      </c>
      <c r="N125" s="51">
        <v>5</v>
      </c>
      <c r="O125" s="58">
        <v>44742</v>
      </c>
      <c r="P125" s="58">
        <v>45107</v>
      </c>
      <c r="Q125" s="58">
        <v>45076</v>
      </c>
      <c r="R125" s="56" t="s">
        <v>538</v>
      </c>
      <c r="S125" s="59">
        <v>0</v>
      </c>
      <c r="T125" s="60">
        <v>5</v>
      </c>
      <c r="U125" s="77">
        <v>15.75</v>
      </c>
      <c r="V125" s="77">
        <v>47.25</v>
      </c>
      <c r="W125" s="77">
        <v>63</v>
      </c>
    </row>
    <row r="126" spans="1:23">
      <c r="A126" s="55">
        <v>263</v>
      </c>
      <c r="B126" s="56" t="s">
        <v>539</v>
      </c>
      <c r="C126" s="56" t="s">
        <v>540</v>
      </c>
      <c r="D126" s="56" t="s">
        <v>25</v>
      </c>
      <c r="E126" s="56" t="s">
        <v>26</v>
      </c>
      <c r="F126" s="56" t="s">
        <v>27</v>
      </c>
      <c r="G126" s="56" t="s">
        <v>28</v>
      </c>
      <c r="H126" s="56" t="s">
        <v>46</v>
      </c>
      <c r="I126" s="56" t="s">
        <v>40</v>
      </c>
      <c r="J126" s="57">
        <v>4919759.83</v>
      </c>
      <c r="K126" s="56" t="s">
        <v>541</v>
      </c>
      <c r="L126" s="56" t="s">
        <v>303</v>
      </c>
      <c r="M126" s="56" t="s">
        <v>33</v>
      </c>
      <c r="N126" s="51">
        <v>5.8</v>
      </c>
      <c r="O126" s="58">
        <v>44742</v>
      </c>
      <c r="P126" s="58">
        <v>45107</v>
      </c>
      <c r="Q126" s="58">
        <v>45107</v>
      </c>
      <c r="R126" s="56" t="s">
        <v>542</v>
      </c>
      <c r="S126" s="59">
        <v>0</v>
      </c>
      <c r="T126" s="60">
        <v>5.8</v>
      </c>
      <c r="U126" s="77">
        <v>18.27</v>
      </c>
      <c r="V126" s="77">
        <v>54.81</v>
      </c>
      <c r="W126" s="77">
        <v>73.08</v>
      </c>
    </row>
    <row r="127" spans="1:23">
      <c r="A127" s="55">
        <v>264</v>
      </c>
      <c r="B127" s="56" t="s">
        <v>543</v>
      </c>
      <c r="C127" s="56" t="s">
        <v>544</v>
      </c>
      <c r="D127" s="56" t="s">
        <v>25</v>
      </c>
      <c r="E127" s="56" t="s">
        <v>26</v>
      </c>
      <c r="F127" s="56" t="s">
        <v>27</v>
      </c>
      <c r="G127" s="56" t="s">
        <v>28</v>
      </c>
      <c r="H127" s="56" t="s">
        <v>46</v>
      </c>
      <c r="I127" s="56" t="s">
        <v>40</v>
      </c>
      <c r="J127" s="57">
        <v>8673142.1400000006</v>
      </c>
      <c r="K127" s="56" t="s">
        <v>545</v>
      </c>
      <c r="L127" s="56" t="s">
        <v>303</v>
      </c>
      <c r="M127" s="56" t="s">
        <v>33</v>
      </c>
      <c r="N127" s="51">
        <v>9.6999999999999993</v>
      </c>
      <c r="O127" s="58">
        <v>44742</v>
      </c>
      <c r="P127" s="58">
        <v>45107</v>
      </c>
      <c r="Q127" s="58">
        <v>45107</v>
      </c>
      <c r="R127" s="56" t="s">
        <v>546</v>
      </c>
      <c r="S127" s="59">
        <v>0</v>
      </c>
      <c r="T127" s="60">
        <v>9.6999999999999993</v>
      </c>
      <c r="U127" s="77">
        <v>30.554999999999996</v>
      </c>
      <c r="V127" s="77">
        <v>91.664999999999992</v>
      </c>
      <c r="W127" s="77">
        <v>122.21999999999998</v>
      </c>
    </row>
    <row r="128" spans="1:23">
      <c r="A128" s="55">
        <v>265</v>
      </c>
      <c r="B128" s="56" t="s">
        <v>547</v>
      </c>
      <c r="C128" s="56" t="s">
        <v>548</v>
      </c>
      <c r="D128" s="56" t="s">
        <v>25</v>
      </c>
      <c r="E128" s="56" t="s">
        <v>26</v>
      </c>
      <c r="F128" s="56" t="s">
        <v>27</v>
      </c>
      <c r="G128" s="56" t="s">
        <v>28</v>
      </c>
      <c r="H128" s="56" t="s">
        <v>39</v>
      </c>
      <c r="I128" s="56" t="s">
        <v>40</v>
      </c>
      <c r="J128" s="57">
        <v>10398079.18</v>
      </c>
      <c r="K128" s="56" t="s">
        <v>549</v>
      </c>
      <c r="L128" s="56" t="s">
        <v>303</v>
      </c>
      <c r="M128" s="56" t="s">
        <v>33</v>
      </c>
      <c r="N128" s="51">
        <v>4.7</v>
      </c>
      <c r="O128" s="58">
        <v>44742</v>
      </c>
      <c r="P128" s="58">
        <v>45229</v>
      </c>
      <c r="Q128" s="58">
        <v>45229</v>
      </c>
      <c r="R128" s="56" t="s">
        <v>550</v>
      </c>
      <c r="S128" s="59">
        <v>0</v>
      </c>
      <c r="T128" s="60">
        <v>4.7</v>
      </c>
      <c r="U128" s="77">
        <v>27.495000000000001</v>
      </c>
      <c r="V128" s="77">
        <v>82.484999999999999</v>
      </c>
      <c r="W128" s="77">
        <v>109.98</v>
      </c>
    </row>
    <row r="129" spans="1:23">
      <c r="A129" s="55">
        <v>266</v>
      </c>
      <c r="B129" s="56" t="s">
        <v>551</v>
      </c>
      <c r="C129" s="56" t="s">
        <v>552</v>
      </c>
      <c r="D129" s="56" t="s">
        <v>25</v>
      </c>
      <c r="E129" s="56" t="s">
        <v>26</v>
      </c>
      <c r="F129" s="56" t="s">
        <v>27</v>
      </c>
      <c r="G129" s="56" t="s">
        <v>28</v>
      </c>
      <c r="H129" s="56" t="s">
        <v>46</v>
      </c>
      <c r="I129" s="56" t="s">
        <v>40</v>
      </c>
      <c r="J129" s="57">
        <v>13318966.83</v>
      </c>
      <c r="K129" s="56" t="s">
        <v>553</v>
      </c>
      <c r="L129" s="56" t="s">
        <v>128</v>
      </c>
      <c r="M129" s="56" t="s">
        <v>33</v>
      </c>
      <c r="N129" s="51">
        <v>18.600000000000001</v>
      </c>
      <c r="O129" s="58">
        <v>44742</v>
      </c>
      <c r="P129" s="58">
        <v>45107</v>
      </c>
      <c r="Q129" s="58">
        <v>45107</v>
      </c>
      <c r="R129" s="56" t="s">
        <v>554</v>
      </c>
      <c r="S129" s="59">
        <v>0</v>
      </c>
      <c r="T129" s="60">
        <v>18.600000000000001</v>
      </c>
      <c r="U129" s="77">
        <v>58.59</v>
      </c>
      <c r="V129" s="77">
        <v>175.77</v>
      </c>
      <c r="W129" s="77">
        <v>234.36</v>
      </c>
    </row>
    <row r="130" spans="1:23">
      <c r="A130" s="55">
        <v>267</v>
      </c>
      <c r="B130" s="56" t="s">
        <v>555</v>
      </c>
      <c r="C130" s="56" t="s">
        <v>556</v>
      </c>
      <c r="D130" s="56" t="s">
        <v>25</v>
      </c>
      <c r="E130" s="56" t="s">
        <v>26</v>
      </c>
      <c r="F130" s="56" t="s">
        <v>27</v>
      </c>
      <c r="G130" s="56" t="s">
        <v>28</v>
      </c>
      <c r="H130" s="56" t="s">
        <v>46</v>
      </c>
      <c r="I130" s="56" t="s">
        <v>40</v>
      </c>
      <c r="J130" s="57">
        <v>12445088.92</v>
      </c>
      <c r="K130" s="56" t="s">
        <v>557</v>
      </c>
      <c r="L130" s="56" t="s">
        <v>128</v>
      </c>
      <c r="M130" s="56" t="s">
        <v>33</v>
      </c>
      <c r="N130" s="51">
        <v>17.48</v>
      </c>
      <c r="O130" s="58">
        <v>44742</v>
      </c>
      <c r="P130" s="58">
        <v>45107</v>
      </c>
      <c r="Q130" s="58">
        <v>45107</v>
      </c>
      <c r="R130" s="56" t="s">
        <v>558</v>
      </c>
      <c r="S130" s="59">
        <v>0</v>
      </c>
      <c r="T130" s="60">
        <v>17.48</v>
      </c>
      <c r="U130" s="77">
        <v>55.061999999999998</v>
      </c>
      <c r="V130" s="77">
        <v>165.18599999999998</v>
      </c>
      <c r="W130" s="77">
        <v>220.24799999999999</v>
      </c>
    </row>
    <row r="131" spans="1:23">
      <c r="A131" s="55">
        <v>268</v>
      </c>
      <c r="B131" s="56" t="s">
        <v>559</v>
      </c>
      <c r="C131" s="56" t="s">
        <v>560</v>
      </c>
      <c r="D131" s="56" t="s">
        <v>25</v>
      </c>
      <c r="E131" s="56" t="s">
        <v>26</v>
      </c>
      <c r="F131" s="56" t="s">
        <v>27</v>
      </c>
      <c r="G131" s="56" t="s">
        <v>28</v>
      </c>
      <c r="H131" s="56" t="s">
        <v>46</v>
      </c>
      <c r="I131" s="56" t="s">
        <v>40</v>
      </c>
      <c r="J131" s="57">
        <v>6887336.5</v>
      </c>
      <c r="K131" s="56" t="s">
        <v>561</v>
      </c>
      <c r="L131" s="56" t="s">
        <v>128</v>
      </c>
      <c r="M131" s="56" t="s">
        <v>33</v>
      </c>
      <c r="N131" s="51">
        <v>9.9</v>
      </c>
      <c r="O131" s="58">
        <v>44742</v>
      </c>
      <c r="P131" s="58">
        <v>45107</v>
      </c>
      <c r="Q131" s="58">
        <v>45107</v>
      </c>
      <c r="R131" s="56" t="s">
        <v>562</v>
      </c>
      <c r="S131" s="59">
        <v>0</v>
      </c>
      <c r="T131" s="60">
        <v>9.9</v>
      </c>
      <c r="U131" s="77">
        <v>31.184999999999999</v>
      </c>
      <c r="V131" s="77">
        <v>93.554999999999993</v>
      </c>
      <c r="W131" s="77">
        <v>124.74</v>
      </c>
    </row>
    <row r="132" spans="1:23">
      <c r="A132" s="55">
        <v>269</v>
      </c>
      <c r="B132" s="56" t="s">
        <v>563</v>
      </c>
      <c r="C132" s="56" t="s">
        <v>564</v>
      </c>
      <c r="D132" s="56" t="s">
        <v>25</v>
      </c>
      <c r="E132" s="56" t="s">
        <v>26</v>
      </c>
      <c r="F132" s="56" t="s">
        <v>27</v>
      </c>
      <c r="G132" s="56" t="s">
        <v>28</v>
      </c>
      <c r="H132" s="56" t="s">
        <v>46</v>
      </c>
      <c r="I132" s="56" t="s">
        <v>40</v>
      </c>
      <c r="J132" s="57">
        <v>7040338.3600000003</v>
      </c>
      <c r="K132" s="56" t="s">
        <v>565</v>
      </c>
      <c r="L132" s="56" t="s">
        <v>128</v>
      </c>
      <c r="M132" s="56" t="s">
        <v>33</v>
      </c>
      <c r="N132" s="51">
        <v>10.199999999999999</v>
      </c>
      <c r="O132" s="58">
        <v>44742</v>
      </c>
      <c r="P132" s="58">
        <v>44985</v>
      </c>
      <c r="Q132" s="58">
        <v>45015</v>
      </c>
      <c r="R132" s="56" t="s">
        <v>566</v>
      </c>
      <c r="S132" s="59">
        <v>0</v>
      </c>
      <c r="T132" s="60">
        <v>10.199999999999999</v>
      </c>
      <c r="U132" s="77">
        <v>32.129999999999995</v>
      </c>
      <c r="V132" s="77">
        <v>96.389999999999986</v>
      </c>
      <c r="W132" s="77">
        <v>128.51999999999998</v>
      </c>
    </row>
    <row r="133" spans="1:23">
      <c r="A133" s="55">
        <v>270</v>
      </c>
      <c r="B133" s="56" t="s">
        <v>567</v>
      </c>
      <c r="C133" s="56" t="s">
        <v>568</v>
      </c>
      <c r="D133" s="56" t="s">
        <v>25</v>
      </c>
      <c r="E133" s="56" t="s">
        <v>26</v>
      </c>
      <c r="F133" s="56" t="s">
        <v>27</v>
      </c>
      <c r="G133" s="56" t="s">
        <v>28</v>
      </c>
      <c r="H133" s="56" t="s">
        <v>46</v>
      </c>
      <c r="I133" s="56" t="s">
        <v>40</v>
      </c>
      <c r="J133" s="57">
        <v>23718560.190000001</v>
      </c>
      <c r="K133" s="56" t="s">
        <v>569</v>
      </c>
      <c r="L133" s="56" t="s">
        <v>128</v>
      </c>
      <c r="M133" s="56" t="s">
        <v>33</v>
      </c>
      <c r="N133" s="51">
        <v>37.299999999999997</v>
      </c>
      <c r="O133" s="58">
        <v>44742</v>
      </c>
      <c r="P133" s="58">
        <v>45107</v>
      </c>
      <c r="Q133" s="58">
        <v>45107</v>
      </c>
      <c r="R133" s="56" t="s">
        <v>570</v>
      </c>
      <c r="S133" s="59">
        <v>0</v>
      </c>
      <c r="T133" s="60">
        <v>37.299999999999997</v>
      </c>
      <c r="U133" s="77">
        <v>117.49499999999999</v>
      </c>
      <c r="V133" s="77">
        <v>352.48499999999996</v>
      </c>
      <c r="W133" s="77">
        <v>469.97999999999996</v>
      </c>
    </row>
    <row r="134" spans="1:23">
      <c r="A134" s="55">
        <v>271</v>
      </c>
      <c r="B134" s="56" t="s">
        <v>571</v>
      </c>
      <c r="C134" s="56" t="s">
        <v>572</v>
      </c>
      <c r="D134" s="56" t="s">
        <v>25</v>
      </c>
      <c r="E134" s="56" t="s">
        <v>26</v>
      </c>
      <c r="F134" s="56" t="s">
        <v>27</v>
      </c>
      <c r="G134" s="56" t="s">
        <v>28</v>
      </c>
      <c r="H134" s="56" t="s">
        <v>46</v>
      </c>
      <c r="I134" s="56" t="s">
        <v>40</v>
      </c>
      <c r="J134" s="57">
        <v>11967302.83</v>
      </c>
      <c r="K134" s="56" t="s">
        <v>573</v>
      </c>
      <c r="L134" s="56" t="s">
        <v>128</v>
      </c>
      <c r="M134" s="56" t="s">
        <v>33</v>
      </c>
      <c r="N134" s="51">
        <v>12.91</v>
      </c>
      <c r="O134" s="58">
        <v>44742</v>
      </c>
      <c r="P134" s="58">
        <v>45046</v>
      </c>
      <c r="Q134" s="58">
        <v>45046</v>
      </c>
      <c r="R134" s="56" t="s">
        <v>574</v>
      </c>
      <c r="S134" s="59">
        <v>0</v>
      </c>
      <c r="T134" s="60">
        <v>12.91</v>
      </c>
      <c r="U134" s="77">
        <v>40.666499999999999</v>
      </c>
      <c r="V134" s="77">
        <v>121.9995</v>
      </c>
      <c r="W134" s="77">
        <v>162.666</v>
      </c>
    </row>
    <row r="135" spans="1:23">
      <c r="A135" s="55">
        <v>272</v>
      </c>
      <c r="B135" s="56" t="s">
        <v>575</v>
      </c>
      <c r="C135" s="56" t="s">
        <v>576</v>
      </c>
      <c r="D135" s="56" t="s">
        <v>25</v>
      </c>
      <c r="E135" s="56" t="s">
        <v>26</v>
      </c>
      <c r="F135" s="56" t="s">
        <v>27</v>
      </c>
      <c r="G135" s="56" t="s">
        <v>28</v>
      </c>
      <c r="H135" s="56" t="s">
        <v>46</v>
      </c>
      <c r="I135" s="56" t="s">
        <v>40</v>
      </c>
      <c r="J135" s="57">
        <v>12233350.130000001</v>
      </c>
      <c r="K135" s="56" t="s">
        <v>577</v>
      </c>
      <c r="L135" s="56" t="s">
        <v>128</v>
      </c>
      <c r="M135" s="56" t="s">
        <v>33</v>
      </c>
      <c r="N135" s="51">
        <v>17</v>
      </c>
      <c r="O135" s="58">
        <v>44742</v>
      </c>
      <c r="P135" s="58">
        <v>45107</v>
      </c>
      <c r="Q135" s="58">
        <v>45107</v>
      </c>
      <c r="R135" s="56" t="s">
        <v>578</v>
      </c>
      <c r="S135" s="59">
        <v>0</v>
      </c>
      <c r="T135" s="60">
        <v>17</v>
      </c>
      <c r="U135" s="77">
        <v>53.55</v>
      </c>
      <c r="V135" s="77">
        <v>160.64999999999998</v>
      </c>
      <c r="W135" s="77">
        <v>214.2</v>
      </c>
    </row>
    <row r="136" spans="1:23">
      <c r="A136" s="55">
        <v>273</v>
      </c>
      <c r="B136" s="56" t="s">
        <v>579</v>
      </c>
      <c r="C136" s="56" t="s">
        <v>580</v>
      </c>
      <c r="D136" s="56" t="s">
        <v>25</v>
      </c>
      <c r="E136" s="56" t="s">
        <v>26</v>
      </c>
      <c r="F136" s="56" t="s">
        <v>27</v>
      </c>
      <c r="G136" s="56" t="s">
        <v>28</v>
      </c>
      <c r="H136" s="56" t="s">
        <v>46</v>
      </c>
      <c r="I136" s="56" t="s">
        <v>40</v>
      </c>
      <c r="J136" s="57">
        <v>6902609.8200000003</v>
      </c>
      <c r="K136" s="56" t="s">
        <v>581</v>
      </c>
      <c r="L136" s="56" t="s">
        <v>128</v>
      </c>
      <c r="M136" s="56" t="s">
        <v>33</v>
      </c>
      <c r="N136" s="51">
        <v>12.2</v>
      </c>
      <c r="O136" s="58">
        <v>44742</v>
      </c>
      <c r="P136" s="58">
        <v>45046</v>
      </c>
      <c r="Q136" s="58">
        <v>45046</v>
      </c>
      <c r="R136" s="56" t="s">
        <v>582</v>
      </c>
      <c r="S136" s="59">
        <v>0</v>
      </c>
      <c r="T136" s="60">
        <v>12.2</v>
      </c>
      <c r="U136" s="77">
        <v>38.43</v>
      </c>
      <c r="V136" s="77">
        <v>115.28999999999999</v>
      </c>
      <c r="W136" s="77">
        <v>153.72</v>
      </c>
    </row>
    <row r="137" spans="1:23">
      <c r="A137" s="55">
        <v>274</v>
      </c>
      <c r="B137" s="56" t="s">
        <v>583</v>
      </c>
      <c r="C137" s="56" t="s">
        <v>584</v>
      </c>
      <c r="D137" s="56" t="s">
        <v>25</v>
      </c>
      <c r="E137" s="56" t="s">
        <v>26</v>
      </c>
      <c r="F137" s="56" t="s">
        <v>27</v>
      </c>
      <c r="G137" s="56" t="s">
        <v>28</v>
      </c>
      <c r="H137" s="56" t="s">
        <v>46</v>
      </c>
      <c r="I137" s="56" t="s">
        <v>40</v>
      </c>
      <c r="J137" s="57">
        <v>11933461.15</v>
      </c>
      <c r="K137" s="56" t="s">
        <v>585</v>
      </c>
      <c r="L137" s="56" t="s">
        <v>150</v>
      </c>
      <c r="M137" s="56" t="s">
        <v>33</v>
      </c>
      <c r="N137" s="51">
        <v>6.7</v>
      </c>
      <c r="O137" s="58">
        <v>44742</v>
      </c>
      <c r="P137" s="58">
        <v>45046</v>
      </c>
      <c r="Q137" s="58">
        <v>45046</v>
      </c>
      <c r="R137" s="56" t="s">
        <v>586</v>
      </c>
      <c r="S137" s="59">
        <v>0</v>
      </c>
      <c r="T137" s="60">
        <v>6.7</v>
      </c>
      <c r="U137" s="77">
        <v>21.105</v>
      </c>
      <c r="V137" s="77">
        <v>63.314999999999998</v>
      </c>
      <c r="W137" s="77">
        <v>84.42</v>
      </c>
    </row>
    <row r="138" spans="1:23">
      <c r="A138" s="55">
        <v>275</v>
      </c>
      <c r="B138" s="56" t="s">
        <v>587</v>
      </c>
      <c r="C138" s="56" t="s">
        <v>588</v>
      </c>
      <c r="D138" s="56" t="s">
        <v>25</v>
      </c>
      <c r="E138" s="56" t="s">
        <v>26</v>
      </c>
      <c r="F138" s="56" t="s">
        <v>27</v>
      </c>
      <c r="G138" s="56" t="s">
        <v>28</v>
      </c>
      <c r="H138" s="56" t="s">
        <v>46</v>
      </c>
      <c r="I138" s="56" t="s">
        <v>40</v>
      </c>
      <c r="J138" s="57">
        <v>9999827.2200000007</v>
      </c>
      <c r="K138" s="56" t="s">
        <v>589</v>
      </c>
      <c r="L138" s="56" t="s">
        <v>93</v>
      </c>
      <c r="M138" s="56" t="s">
        <v>33</v>
      </c>
      <c r="N138" s="51">
        <v>6.5</v>
      </c>
      <c r="O138" s="58">
        <v>44742</v>
      </c>
      <c r="P138" s="58">
        <v>45168</v>
      </c>
      <c r="Q138" s="58">
        <v>45168</v>
      </c>
      <c r="R138" s="56" t="s">
        <v>590</v>
      </c>
      <c r="S138" s="59">
        <v>0</v>
      </c>
      <c r="T138" s="60">
        <v>6.5</v>
      </c>
      <c r="U138" s="77">
        <v>20.474999999999998</v>
      </c>
      <c r="V138" s="77">
        <v>61.424999999999997</v>
      </c>
      <c r="W138" s="77">
        <v>81.899999999999991</v>
      </c>
    </row>
    <row r="139" spans="1:23">
      <c r="A139" s="55">
        <v>276</v>
      </c>
      <c r="B139" s="56" t="s">
        <v>591</v>
      </c>
      <c r="C139" s="56" t="s">
        <v>592</v>
      </c>
      <c r="D139" s="56" t="s">
        <v>25</v>
      </c>
      <c r="E139" s="56" t="s">
        <v>26</v>
      </c>
      <c r="F139" s="56" t="s">
        <v>27</v>
      </c>
      <c r="G139" s="56" t="s">
        <v>28</v>
      </c>
      <c r="H139" s="56" t="s">
        <v>46</v>
      </c>
      <c r="I139" s="56" t="s">
        <v>40</v>
      </c>
      <c r="J139" s="57">
        <v>2549428.9300000002</v>
      </c>
      <c r="K139" s="56" t="s">
        <v>593</v>
      </c>
      <c r="L139" s="56" t="s">
        <v>150</v>
      </c>
      <c r="M139" s="56" t="s">
        <v>33</v>
      </c>
      <c r="N139" s="51">
        <v>2.4</v>
      </c>
      <c r="O139" s="58">
        <v>44743</v>
      </c>
      <c r="P139" s="58">
        <v>45047</v>
      </c>
      <c r="Q139" s="58">
        <v>45076</v>
      </c>
      <c r="R139" s="56" t="s">
        <v>594</v>
      </c>
      <c r="S139" s="59">
        <v>0</v>
      </c>
      <c r="T139" s="60">
        <v>2.4</v>
      </c>
      <c r="U139" s="77">
        <v>7.56</v>
      </c>
      <c r="V139" s="77">
        <v>22.68</v>
      </c>
      <c r="W139" s="77">
        <v>30.24</v>
      </c>
    </row>
    <row r="140" spans="1:23">
      <c r="A140" s="55">
        <v>277</v>
      </c>
      <c r="B140" s="56" t="s">
        <v>595</v>
      </c>
      <c r="C140" s="56" t="s">
        <v>596</v>
      </c>
      <c r="D140" s="56" t="s">
        <v>25</v>
      </c>
      <c r="E140" s="56" t="s">
        <v>26</v>
      </c>
      <c r="F140" s="56" t="s">
        <v>27</v>
      </c>
      <c r="G140" s="56" t="s">
        <v>28</v>
      </c>
      <c r="H140" s="56" t="s">
        <v>46</v>
      </c>
      <c r="I140" s="56" t="s">
        <v>40</v>
      </c>
      <c r="J140" s="57">
        <v>10568218.01</v>
      </c>
      <c r="K140" s="56" t="s">
        <v>387</v>
      </c>
      <c r="L140" s="56" t="s">
        <v>355</v>
      </c>
      <c r="M140" s="56" t="s">
        <v>33</v>
      </c>
      <c r="N140" s="51">
        <v>20.34</v>
      </c>
      <c r="O140" s="58">
        <v>44742</v>
      </c>
      <c r="P140" s="58">
        <v>45046</v>
      </c>
      <c r="Q140" s="58">
        <v>45046</v>
      </c>
      <c r="R140" s="56" t="s">
        <v>597</v>
      </c>
      <c r="S140" s="59">
        <v>0</v>
      </c>
      <c r="T140" s="60">
        <v>20.34</v>
      </c>
      <c r="U140" s="77">
        <v>64.070999999999998</v>
      </c>
      <c r="V140" s="77">
        <v>192.21299999999999</v>
      </c>
      <c r="W140" s="77">
        <v>256.28399999999999</v>
      </c>
    </row>
    <row r="141" spans="1:23">
      <c r="A141" s="55">
        <v>278</v>
      </c>
      <c r="B141" s="56" t="s">
        <v>598</v>
      </c>
      <c r="C141" s="56" t="s">
        <v>599</v>
      </c>
      <c r="D141" s="56" t="s">
        <v>25</v>
      </c>
      <c r="E141" s="56" t="s">
        <v>26</v>
      </c>
      <c r="F141" s="56" t="s">
        <v>27</v>
      </c>
      <c r="G141" s="56" t="s">
        <v>28</v>
      </c>
      <c r="H141" s="56" t="s">
        <v>46</v>
      </c>
      <c r="I141" s="56" t="s">
        <v>40</v>
      </c>
      <c r="J141" s="57">
        <v>16014148.18</v>
      </c>
      <c r="K141" s="56" t="s">
        <v>600</v>
      </c>
      <c r="L141" s="56" t="s">
        <v>355</v>
      </c>
      <c r="M141" s="56" t="s">
        <v>33</v>
      </c>
      <c r="N141" s="51">
        <v>24.6</v>
      </c>
      <c r="O141" s="58">
        <v>44742</v>
      </c>
      <c r="P141" s="58">
        <v>45046</v>
      </c>
      <c r="Q141" s="58">
        <v>45046</v>
      </c>
      <c r="R141" s="56" t="s">
        <v>601</v>
      </c>
      <c r="S141" s="59">
        <v>0</v>
      </c>
      <c r="T141" s="60">
        <v>24.6</v>
      </c>
      <c r="U141" s="77">
        <v>77.490000000000009</v>
      </c>
      <c r="V141" s="77">
        <v>232.47000000000003</v>
      </c>
      <c r="W141" s="77">
        <v>309.96000000000004</v>
      </c>
    </row>
    <row r="142" spans="1:23">
      <c r="A142" s="55">
        <v>279</v>
      </c>
      <c r="B142" s="56" t="s">
        <v>602</v>
      </c>
      <c r="C142" s="56" t="s">
        <v>603</v>
      </c>
      <c r="D142" s="56" t="s">
        <v>25</v>
      </c>
      <c r="E142" s="56" t="s">
        <v>26</v>
      </c>
      <c r="F142" s="56" t="s">
        <v>27</v>
      </c>
      <c r="G142" s="56" t="s">
        <v>28</v>
      </c>
      <c r="H142" s="56" t="s">
        <v>39</v>
      </c>
      <c r="I142" s="56" t="s">
        <v>40</v>
      </c>
      <c r="J142" s="57">
        <v>13170455.289999999</v>
      </c>
      <c r="K142" s="56" t="s">
        <v>604</v>
      </c>
      <c r="L142" s="56" t="s">
        <v>396</v>
      </c>
      <c r="M142" s="56" t="s">
        <v>33</v>
      </c>
      <c r="N142" s="51">
        <v>4.1970000000000001</v>
      </c>
      <c r="O142" s="58">
        <v>44742</v>
      </c>
      <c r="P142" s="58">
        <v>45076</v>
      </c>
      <c r="Q142" s="58">
        <v>45020</v>
      </c>
      <c r="R142" s="56" t="s">
        <v>605</v>
      </c>
      <c r="S142" s="59">
        <v>0</v>
      </c>
      <c r="T142" s="60">
        <v>4.2</v>
      </c>
      <c r="U142" s="77">
        <v>24.55245</v>
      </c>
      <c r="V142" s="77">
        <v>73.657350000000008</v>
      </c>
      <c r="W142" s="77">
        <v>98.209800000000001</v>
      </c>
    </row>
    <row r="143" spans="1:23">
      <c r="A143" s="55">
        <v>280</v>
      </c>
      <c r="B143" s="56" t="s">
        <v>606</v>
      </c>
      <c r="C143" s="56" t="s">
        <v>607</v>
      </c>
      <c r="D143" s="56" t="s">
        <v>25</v>
      </c>
      <c r="E143" s="56" t="s">
        <v>26</v>
      </c>
      <c r="F143" s="56" t="s">
        <v>27</v>
      </c>
      <c r="G143" s="56" t="s">
        <v>28</v>
      </c>
      <c r="H143" s="56" t="s">
        <v>46</v>
      </c>
      <c r="I143" s="56" t="s">
        <v>40</v>
      </c>
      <c r="J143" s="57">
        <v>6435407.6699999999</v>
      </c>
      <c r="K143" s="56" t="s">
        <v>608</v>
      </c>
      <c r="L143" s="56" t="s">
        <v>42</v>
      </c>
      <c r="M143" s="56" t="s">
        <v>33</v>
      </c>
      <c r="N143" s="51">
        <v>9.92</v>
      </c>
      <c r="O143" s="58">
        <v>44742</v>
      </c>
      <c r="P143" s="58">
        <v>45107</v>
      </c>
      <c r="Q143" s="58">
        <v>45107</v>
      </c>
      <c r="R143" s="56" t="s">
        <v>609</v>
      </c>
      <c r="S143" s="59">
        <v>0</v>
      </c>
      <c r="T143" s="60">
        <v>9.92</v>
      </c>
      <c r="U143" s="77">
        <v>31.247999999999998</v>
      </c>
      <c r="V143" s="77">
        <v>93.744</v>
      </c>
      <c r="W143" s="77">
        <v>124.99199999999999</v>
      </c>
    </row>
    <row r="144" spans="1:23">
      <c r="A144" s="55">
        <v>281</v>
      </c>
      <c r="B144" s="56" t="s">
        <v>610</v>
      </c>
      <c r="C144" s="56" t="s">
        <v>611</v>
      </c>
      <c r="D144" s="56" t="s">
        <v>25</v>
      </c>
      <c r="E144" s="56" t="s">
        <v>26</v>
      </c>
      <c r="F144" s="56" t="s">
        <v>27</v>
      </c>
      <c r="G144" s="56" t="s">
        <v>28</v>
      </c>
      <c r="H144" s="56" t="s">
        <v>39</v>
      </c>
      <c r="I144" s="56" t="s">
        <v>40</v>
      </c>
      <c r="J144" s="57">
        <v>12798830.67</v>
      </c>
      <c r="K144" s="56" t="s">
        <v>612</v>
      </c>
      <c r="L144" s="56" t="s">
        <v>42</v>
      </c>
      <c r="M144" s="56" t="s">
        <v>33</v>
      </c>
      <c r="N144" s="51">
        <v>6</v>
      </c>
      <c r="O144" s="58">
        <v>44890</v>
      </c>
      <c r="P144" s="58">
        <v>45255</v>
      </c>
      <c r="Q144" s="58">
        <v>45316</v>
      </c>
      <c r="R144" s="56" t="s">
        <v>613</v>
      </c>
      <c r="S144" s="59">
        <v>0</v>
      </c>
      <c r="T144" s="60">
        <v>6</v>
      </c>
      <c r="U144" s="77">
        <v>35.099999999999994</v>
      </c>
      <c r="V144" s="77">
        <v>105.29999999999998</v>
      </c>
      <c r="W144" s="77">
        <v>140.39999999999998</v>
      </c>
    </row>
    <row r="145" spans="1:23">
      <c r="A145" s="55">
        <v>282</v>
      </c>
      <c r="B145" s="56" t="s">
        <v>614</v>
      </c>
      <c r="C145" s="56" t="s">
        <v>615</v>
      </c>
      <c r="D145" s="56" t="s">
        <v>25</v>
      </c>
      <c r="E145" s="56" t="s">
        <v>26</v>
      </c>
      <c r="F145" s="56" t="s">
        <v>27</v>
      </c>
      <c r="G145" s="56" t="s">
        <v>28</v>
      </c>
      <c r="H145" s="56" t="s">
        <v>46</v>
      </c>
      <c r="I145" s="56" t="s">
        <v>40</v>
      </c>
      <c r="J145" s="57">
        <v>20923554.27</v>
      </c>
      <c r="K145" s="56" t="s">
        <v>616</v>
      </c>
      <c r="L145" s="56" t="s">
        <v>42</v>
      </c>
      <c r="M145" s="56" t="s">
        <v>33</v>
      </c>
      <c r="N145" s="51">
        <v>17.96</v>
      </c>
      <c r="O145" s="58">
        <v>44743</v>
      </c>
      <c r="P145" s="58">
        <v>45108</v>
      </c>
      <c r="Q145" s="58">
        <v>45107</v>
      </c>
      <c r="R145" s="56" t="s">
        <v>617</v>
      </c>
      <c r="S145" s="59">
        <v>0</v>
      </c>
      <c r="T145" s="60">
        <v>17.96</v>
      </c>
      <c r="U145" s="77">
        <v>56.573999999999998</v>
      </c>
      <c r="V145" s="77">
        <v>169.72199999999998</v>
      </c>
      <c r="W145" s="77">
        <v>226.29599999999999</v>
      </c>
    </row>
    <row r="146" spans="1:23">
      <c r="A146" s="55">
        <v>283</v>
      </c>
      <c r="B146" s="56" t="s">
        <v>618</v>
      </c>
      <c r="C146" s="56" t="s">
        <v>619</v>
      </c>
      <c r="D146" s="56" t="s">
        <v>25</v>
      </c>
      <c r="E146" s="56" t="s">
        <v>26</v>
      </c>
      <c r="F146" s="56" t="s">
        <v>27</v>
      </c>
      <c r="G146" s="56" t="s">
        <v>28</v>
      </c>
      <c r="H146" s="56" t="s">
        <v>46</v>
      </c>
      <c r="I146" s="56" t="s">
        <v>40</v>
      </c>
      <c r="J146" s="57">
        <v>8502455.5899999999</v>
      </c>
      <c r="K146" s="56" t="s">
        <v>620</v>
      </c>
      <c r="L146" s="56" t="s">
        <v>62</v>
      </c>
      <c r="M146" s="56" t="s">
        <v>33</v>
      </c>
      <c r="N146" s="51">
        <v>12.38</v>
      </c>
      <c r="O146" s="58">
        <v>44890</v>
      </c>
      <c r="P146" s="58">
        <v>45255</v>
      </c>
      <c r="Q146" s="58">
        <v>45316</v>
      </c>
      <c r="R146" s="56" t="s">
        <v>621</v>
      </c>
      <c r="S146" s="59">
        <v>0</v>
      </c>
      <c r="T146" s="60">
        <v>12.38</v>
      </c>
      <c r="U146" s="77">
        <v>38.997</v>
      </c>
      <c r="V146" s="77">
        <v>116.991</v>
      </c>
      <c r="W146" s="77">
        <v>155.988</v>
      </c>
    </row>
    <row r="147" spans="1:23">
      <c r="A147" s="55">
        <v>284</v>
      </c>
      <c r="B147" s="56" t="s">
        <v>622</v>
      </c>
      <c r="C147" s="56" t="s">
        <v>623</v>
      </c>
      <c r="D147" s="56" t="s">
        <v>25</v>
      </c>
      <c r="E147" s="56" t="s">
        <v>26</v>
      </c>
      <c r="F147" s="56" t="s">
        <v>27</v>
      </c>
      <c r="G147" s="56" t="s">
        <v>28</v>
      </c>
      <c r="H147" s="56" t="s">
        <v>39</v>
      </c>
      <c r="I147" s="56" t="s">
        <v>40</v>
      </c>
      <c r="J147" s="57">
        <v>15122911.75</v>
      </c>
      <c r="K147" s="56" t="s">
        <v>624</v>
      </c>
      <c r="L147" s="56" t="s">
        <v>83</v>
      </c>
      <c r="M147" s="56" t="s">
        <v>33</v>
      </c>
      <c r="N147" s="51">
        <v>14.9</v>
      </c>
      <c r="O147" s="58">
        <v>44742</v>
      </c>
      <c r="P147" s="58">
        <v>45595</v>
      </c>
      <c r="Q147" s="58">
        <v>45713</v>
      </c>
      <c r="R147" s="56" t="s">
        <v>625</v>
      </c>
      <c r="S147" s="59">
        <v>0</v>
      </c>
      <c r="T147" s="60">
        <v>14.9</v>
      </c>
      <c r="U147" s="77">
        <v>87.164999999999992</v>
      </c>
      <c r="V147" s="77">
        <v>261.495</v>
      </c>
      <c r="W147" s="77">
        <v>348.65999999999997</v>
      </c>
    </row>
    <row r="148" spans="1:23">
      <c r="A148" s="55">
        <v>290</v>
      </c>
      <c r="B148" s="56" t="s">
        <v>626</v>
      </c>
      <c r="C148" s="56" t="s">
        <v>627</v>
      </c>
      <c r="D148" s="56" t="s">
        <v>25</v>
      </c>
      <c r="E148" s="56" t="s">
        <v>26</v>
      </c>
      <c r="F148" s="56" t="s">
        <v>27</v>
      </c>
      <c r="G148" s="56" t="s">
        <v>28</v>
      </c>
      <c r="H148" s="56" t="s">
        <v>46</v>
      </c>
      <c r="I148" s="56" t="s">
        <v>40</v>
      </c>
      <c r="J148" s="57">
        <v>7329637.3799999999</v>
      </c>
      <c r="K148" s="56" t="s">
        <v>628</v>
      </c>
      <c r="L148" s="56" t="s">
        <v>62</v>
      </c>
      <c r="M148" s="56" t="s">
        <v>33</v>
      </c>
      <c r="N148" s="51">
        <v>10.1</v>
      </c>
      <c r="O148" s="58">
        <v>44676</v>
      </c>
      <c r="P148" s="58">
        <v>45041</v>
      </c>
      <c r="Q148" s="58">
        <v>45041</v>
      </c>
      <c r="R148" s="56" t="s">
        <v>629</v>
      </c>
      <c r="S148" s="59">
        <v>0</v>
      </c>
      <c r="T148" s="60">
        <v>10.1</v>
      </c>
      <c r="U148" s="77">
        <v>31.814999999999998</v>
      </c>
      <c r="V148" s="77">
        <v>95.444999999999993</v>
      </c>
      <c r="W148" s="77">
        <v>127.25999999999999</v>
      </c>
    </row>
    <row r="149" spans="1:23">
      <c r="A149" s="55">
        <v>291</v>
      </c>
      <c r="B149" s="56" t="s">
        <v>630</v>
      </c>
      <c r="C149" s="56" t="s">
        <v>631</v>
      </c>
      <c r="D149" s="56" t="s">
        <v>25</v>
      </c>
      <c r="E149" s="56" t="s">
        <v>26</v>
      </c>
      <c r="F149" s="56" t="s">
        <v>27</v>
      </c>
      <c r="G149" s="56" t="s">
        <v>28</v>
      </c>
      <c r="H149" s="56" t="s">
        <v>39</v>
      </c>
      <c r="I149" s="56" t="s">
        <v>40</v>
      </c>
      <c r="J149" s="57">
        <v>18065084.559999999</v>
      </c>
      <c r="K149" s="56" t="s">
        <v>632</v>
      </c>
      <c r="L149" s="56" t="s">
        <v>48</v>
      </c>
      <c r="M149" s="56" t="s">
        <v>33</v>
      </c>
      <c r="N149" s="51">
        <v>6.5380000000000003</v>
      </c>
      <c r="O149" s="58">
        <v>44742</v>
      </c>
      <c r="P149" s="58">
        <v>44985</v>
      </c>
      <c r="Q149" s="58">
        <v>44985</v>
      </c>
      <c r="R149" s="56" t="s">
        <v>633</v>
      </c>
      <c r="S149" s="59">
        <v>0</v>
      </c>
      <c r="T149" s="60">
        <v>6.54</v>
      </c>
      <c r="U149" s="77">
        <v>38.247299999999996</v>
      </c>
      <c r="V149" s="77">
        <v>114.74189999999999</v>
      </c>
      <c r="W149" s="77">
        <v>152.98919999999998</v>
      </c>
    </row>
    <row r="150" spans="1:23">
      <c r="A150" s="55">
        <v>292</v>
      </c>
      <c r="B150" s="56" t="s">
        <v>634</v>
      </c>
      <c r="C150" s="56" t="s">
        <v>635</v>
      </c>
      <c r="D150" s="56" t="s">
        <v>25</v>
      </c>
      <c r="E150" s="56" t="s">
        <v>26</v>
      </c>
      <c r="F150" s="56" t="s">
        <v>27</v>
      </c>
      <c r="G150" s="56" t="s">
        <v>28</v>
      </c>
      <c r="H150" s="56" t="s">
        <v>39</v>
      </c>
      <c r="I150" s="56" t="s">
        <v>40</v>
      </c>
      <c r="J150" s="57">
        <v>24559659</v>
      </c>
      <c r="K150" s="56" t="s">
        <v>636</v>
      </c>
      <c r="L150" s="56" t="s">
        <v>48</v>
      </c>
      <c r="M150" s="56" t="s">
        <v>33</v>
      </c>
      <c r="N150" s="51">
        <v>6.2030000000000003</v>
      </c>
      <c r="O150" s="58">
        <v>44743</v>
      </c>
      <c r="P150" s="58">
        <v>45139</v>
      </c>
      <c r="Q150" s="58">
        <v>45139</v>
      </c>
      <c r="R150" s="56" t="s">
        <v>637</v>
      </c>
      <c r="S150" s="59">
        <v>0</v>
      </c>
      <c r="T150" s="60">
        <v>6.2</v>
      </c>
      <c r="U150" s="77">
        <v>36.287549999999996</v>
      </c>
      <c r="V150" s="77">
        <v>108.86264999999999</v>
      </c>
      <c r="W150" s="77">
        <v>145.15019999999998</v>
      </c>
    </row>
    <row r="151" spans="1:23" s="62" customFormat="1">
      <c r="A151" s="55">
        <v>293</v>
      </c>
      <c r="B151" s="56" t="s">
        <v>638</v>
      </c>
      <c r="C151" s="56" t="s">
        <v>639</v>
      </c>
      <c r="D151" s="56" t="s">
        <v>25</v>
      </c>
      <c r="E151" s="56" t="s">
        <v>26</v>
      </c>
      <c r="F151" s="56" t="s">
        <v>27</v>
      </c>
      <c r="G151" s="56" t="s">
        <v>28</v>
      </c>
      <c r="H151" s="56" t="s">
        <v>39</v>
      </c>
      <c r="I151" s="56" t="s">
        <v>40</v>
      </c>
      <c r="J151" s="57">
        <v>12630681.689999999</v>
      </c>
      <c r="K151" s="56" t="s">
        <v>640</v>
      </c>
      <c r="L151" s="56" t="s">
        <v>48</v>
      </c>
      <c r="M151" s="56" t="s">
        <v>33</v>
      </c>
      <c r="N151" s="51">
        <v>4.8570000000000002</v>
      </c>
      <c r="O151" s="58">
        <v>44742</v>
      </c>
      <c r="P151" s="58">
        <v>44985</v>
      </c>
      <c r="Q151" s="58">
        <v>44985</v>
      </c>
      <c r="R151" s="56" t="s">
        <v>641</v>
      </c>
      <c r="S151" s="59">
        <v>0</v>
      </c>
      <c r="T151" s="60">
        <v>4.8600000000000003</v>
      </c>
      <c r="U151" s="77">
        <v>28.413450000000001</v>
      </c>
      <c r="V151" s="77">
        <v>85.240350000000007</v>
      </c>
      <c r="W151" s="77">
        <v>113.6538</v>
      </c>
    </row>
    <row r="152" spans="1:23">
      <c r="A152" s="55">
        <v>530</v>
      </c>
      <c r="B152" s="56" t="s">
        <v>642</v>
      </c>
      <c r="C152" s="56" t="s">
        <v>643</v>
      </c>
      <c r="D152" s="56" t="s">
        <v>25</v>
      </c>
      <c r="E152" s="56" t="s">
        <v>26</v>
      </c>
      <c r="F152" s="56" t="s">
        <v>27</v>
      </c>
      <c r="G152" s="56" t="s">
        <v>28</v>
      </c>
      <c r="H152" s="56" t="s">
        <v>39</v>
      </c>
      <c r="I152" s="56" t="s">
        <v>40</v>
      </c>
      <c r="J152" s="57">
        <v>5734290.5199999996</v>
      </c>
      <c r="K152" s="56" t="s">
        <v>644</v>
      </c>
      <c r="L152" s="56" t="s">
        <v>42</v>
      </c>
      <c r="M152" s="56" t="s">
        <v>33</v>
      </c>
      <c r="N152" s="51">
        <v>1.81</v>
      </c>
      <c r="O152" s="58">
        <v>44742</v>
      </c>
      <c r="P152" s="58">
        <v>44985</v>
      </c>
      <c r="Q152" s="58">
        <v>44985</v>
      </c>
      <c r="R152" s="56" t="s">
        <v>645</v>
      </c>
      <c r="S152" s="59">
        <v>0</v>
      </c>
      <c r="T152" s="60">
        <v>1.81</v>
      </c>
      <c r="U152" s="77">
        <v>10.5885</v>
      </c>
      <c r="V152" s="77">
        <v>31.765499999999999</v>
      </c>
      <c r="W152" s="77">
        <v>42.353999999999999</v>
      </c>
    </row>
    <row r="153" spans="1:23">
      <c r="A153" s="55">
        <v>536</v>
      </c>
      <c r="B153" s="56" t="s">
        <v>646</v>
      </c>
      <c r="C153" s="56" t="s">
        <v>647</v>
      </c>
      <c r="D153" s="56" t="s">
        <v>25</v>
      </c>
      <c r="E153" s="56" t="s">
        <v>26</v>
      </c>
      <c r="F153" s="56" t="s">
        <v>27</v>
      </c>
      <c r="G153" s="56" t="s">
        <v>28</v>
      </c>
      <c r="H153" s="56" t="s">
        <v>39</v>
      </c>
      <c r="I153" s="56" t="s">
        <v>40</v>
      </c>
      <c r="J153" s="57">
        <v>8356343.5499999998</v>
      </c>
      <c r="K153" s="56" t="s">
        <v>648</v>
      </c>
      <c r="L153" s="56" t="s">
        <v>396</v>
      </c>
      <c r="M153" s="56" t="s">
        <v>33</v>
      </c>
      <c r="N153" s="51">
        <v>3.4729999999999999</v>
      </c>
      <c r="O153" s="58">
        <v>44743</v>
      </c>
      <c r="P153" s="58">
        <v>45078</v>
      </c>
      <c r="Q153" s="58">
        <v>45107</v>
      </c>
      <c r="R153" s="56" t="s">
        <v>649</v>
      </c>
      <c r="S153" s="59">
        <v>0</v>
      </c>
      <c r="T153" s="60">
        <v>3.47</v>
      </c>
      <c r="U153" s="77">
        <v>20.317049999999998</v>
      </c>
      <c r="V153" s="77">
        <v>60.951149999999998</v>
      </c>
      <c r="W153" s="77">
        <v>81.268199999999993</v>
      </c>
    </row>
    <row r="154" spans="1:23">
      <c r="A154" s="55">
        <v>537</v>
      </c>
      <c r="B154" s="56" t="s">
        <v>650</v>
      </c>
      <c r="C154" s="56" t="s">
        <v>651</v>
      </c>
      <c r="D154" s="56" t="s">
        <v>25</v>
      </c>
      <c r="E154" s="56" t="s">
        <v>26</v>
      </c>
      <c r="F154" s="56" t="s">
        <v>27</v>
      </c>
      <c r="G154" s="56" t="s">
        <v>28</v>
      </c>
      <c r="H154" s="56" t="s">
        <v>39</v>
      </c>
      <c r="I154" s="56" t="s">
        <v>40</v>
      </c>
      <c r="J154" s="57">
        <v>16136142.800000001</v>
      </c>
      <c r="K154" s="56" t="s">
        <v>652</v>
      </c>
      <c r="L154" s="56" t="s">
        <v>396</v>
      </c>
      <c r="M154" s="56" t="s">
        <v>33</v>
      </c>
      <c r="N154" s="51">
        <v>6.0519999999999996</v>
      </c>
      <c r="O154" s="58">
        <v>44742</v>
      </c>
      <c r="P154" s="58">
        <v>45260</v>
      </c>
      <c r="Q154" s="58">
        <v>45282</v>
      </c>
      <c r="R154" s="56" t="s">
        <v>653</v>
      </c>
      <c r="S154" s="59">
        <v>0</v>
      </c>
      <c r="T154" s="60">
        <v>6.05</v>
      </c>
      <c r="U154" s="77">
        <v>35.404199999999996</v>
      </c>
      <c r="V154" s="77">
        <v>106.21259999999998</v>
      </c>
      <c r="W154" s="77">
        <v>141.61679999999998</v>
      </c>
    </row>
    <row r="155" spans="1:23">
      <c r="A155" s="55">
        <v>556</v>
      </c>
      <c r="B155" s="56" t="s">
        <v>654</v>
      </c>
      <c r="C155" s="56" t="s">
        <v>655</v>
      </c>
      <c r="D155" s="56" t="s">
        <v>25</v>
      </c>
      <c r="E155" s="56" t="s">
        <v>26</v>
      </c>
      <c r="F155" s="56" t="s">
        <v>27</v>
      </c>
      <c r="G155" s="56" t="s">
        <v>28</v>
      </c>
      <c r="H155" s="56" t="s">
        <v>46</v>
      </c>
      <c r="I155" s="56" t="s">
        <v>40</v>
      </c>
      <c r="J155" s="57">
        <v>8549800.6300000008</v>
      </c>
      <c r="K155" s="56" t="s">
        <v>656</v>
      </c>
      <c r="L155" s="56" t="s">
        <v>355</v>
      </c>
      <c r="M155" s="56" t="s">
        <v>33</v>
      </c>
      <c r="N155" s="51">
        <v>13.3</v>
      </c>
      <c r="O155" s="58">
        <v>44742</v>
      </c>
      <c r="P155" s="58">
        <v>44985</v>
      </c>
      <c r="Q155" s="58">
        <v>45015</v>
      </c>
      <c r="R155" s="56" t="s">
        <v>657</v>
      </c>
      <c r="S155" s="59">
        <v>0</v>
      </c>
      <c r="T155" s="60">
        <v>13.3</v>
      </c>
      <c r="U155" s="77">
        <v>41.895000000000003</v>
      </c>
      <c r="V155" s="77">
        <v>125.685</v>
      </c>
      <c r="W155" s="77">
        <v>167.58</v>
      </c>
    </row>
    <row r="156" spans="1:23" s="62" customFormat="1">
      <c r="A156" s="55">
        <v>571</v>
      </c>
      <c r="B156" s="56" t="s">
        <v>658</v>
      </c>
      <c r="C156" s="56" t="s">
        <v>659</v>
      </c>
      <c r="D156" s="56" t="s">
        <v>25</v>
      </c>
      <c r="E156" s="56" t="s">
        <v>26</v>
      </c>
      <c r="F156" s="56" t="s">
        <v>27</v>
      </c>
      <c r="G156" s="56" t="s">
        <v>28</v>
      </c>
      <c r="H156" s="56" t="s">
        <v>46</v>
      </c>
      <c r="I156" s="56" t="s">
        <v>40</v>
      </c>
      <c r="J156" s="57">
        <v>3440334.3</v>
      </c>
      <c r="K156" s="56" t="s">
        <v>660</v>
      </c>
      <c r="L156" s="56" t="s">
        <v>150</v>
      </c>
      <c r="M156" s="56" t="s">
        <v>33</v>
      </c>
      <c r="N156" s="51">
        <v>3.2</v>
      </c>
      <c r="O156" s="58">
        <v>44742</v>
      </c>
      <c r="P156" s="58">
        <v>44985</v>
      </c>
      <c r="Q156" s="58">
        <v>44985</v>
      </c>
      <c r="R156" s="56" t="s">
        <v>661</v>
      </c>
      <c r="S156" s="59">
        <v>0</v>
      </c>
      <c r="T156" s="60">
        <v>3.2</v>
      </c>
      <c r="U156" s="77">
        <v>10.08</v>
      </c>
      <c r="V156" s="77">
        <v>30.240000000000002</v>
      </c>
      <c r="W156" s="77">
        <v>40.32</v>
      </c>
    </row>
    <row r="157" spans="1:23">
      <c r="A157" s="55">
        <v>577</v>
      </c>
      <c r="B157" s="56" t="s">
        <v>662</v>
      </c>
      <c r="C157" s="56" t="s">
        <v>548</v>
      </c>
      <c r="D157" s="56" t="s">
        <v>25</v>
      </c>
      <c r="E157" s="56" t="s">
        <v>26</v>
      </c>
      <c r="F157" s="56" t="s">
        <v>27</v>
      </c>
      <c r="G157" s="56" t="s">
        <v>28</v>
      </c>
      <c r="H157" s="56" t="s">
        <v>39</v>
      </c>
      <c r="I157" s="56" t="s">
        <v>40</v>
      </c>
      <c r="J157" s="57">
        <v>6600663.21</v>
      </c>
      <c r="K157" s="56" t="s">
        <v>549</v>
      </c>
      <c r="L157" s="56" t="s">
        <v>303</v>
      </c>
      <c r="M157" s="56" t="s">
        <v>33</v>
      </c>
      <c r="N157" s="51">
        <v>2.427</v>
      </c>
      <c r="O157" s="58">
        <v>44742</v>
      </c>
      <c r="P157" s="58">
        <v>44985</v>
      </c>
      <c r="Q157" s="58">
        <v>44985</v>
      </c>
      <c r="R157" s="56" t="s">
        <v>663</v>
      </c>
      <c r="S157" s="59">
        <v>0</v>
      </c>
      <c r="T157" s="60">
        <v>2.4300000000000002</v>
      </c>
      <c r="U157" s="77">
        <v>14.197949999999999</v>
      </c>
      <c r="V157" s="77">
        <v>42.593849999999996</v>
      </c>
      <c r="W157" s="77">
        <v>56.791799999999995</v>
      </c>
    </row>
    <row r="158" spans="1:23" s="62" customFormat="1">
      <c r="A158" s="55">
        <v>610</v>
      </c>
      <c r="B158" s="56" t="s">
        <v>664</v>
      </c>
      <c r="C158" s="56" t="s">
        <v>665</v>
      </c>
      <c r="D158" s="56" t="s">
        <v>25</v>
      </c>
      <c r="E158" s="56" t="s">
        <v>26</v>
      </c>
      <c r="F158" s="56" t="s">
        <v>27</v>
      </c>
      <c r="G158" s="56" t="s">
        <v>28</v>
      </c>
      <c r="H158" s="56" t="s">
        <v>46</v>
      </c>
      <c r="I158" s="56" t="s">
        <v>40</v>
      </c>
      <c r="J158" s="57">
        <v>8405672.0299999993</v>
      </c>
      <c r="K158" s="56" t="s">
        <v>666</v>
      </c>
      <c r="L158" s="56" t="s">
        <v>93</v>
      </c>
      <c r="M158" s="56" t="s">
        <v>33</v>
      </c>
      <c r="N158" s="51">
        <v>6.8</v>
      </c>
      <c r="O158" s="58">
        <v>44742</v>
      </c>
      <c r="P158" s="58">
        <v>44985</v>
      </c>
      <c r="Q158" s="58">
        <v>44995</v>
      </c>
      <c r="R158" s="56" t="s">
        <v>667</v>
      </c>
      <c r="S158" s="59">
        <v>0</v>
      </c>
      <c r="T158" s="60">
        <v>6.8</v>
      </c>
      <c r="U158" s="77">
        <v>21.419999999999998</v>
      </c>
      <c r="V158" s="77">
        <v>64.259999999999991</v>
      </c>
      <c r="W158" s="77">
        <v>85.679999999999993</v>
      </c>
    </row>
    <row r="159" spans="1:23">
      <c r="A159" s="55">
        <v>619</v>
      </c>
      <c r="B159" s="56" t="s">
        <v>668</v>
      </c>
      <c r="C159" s="56" t="s">
        <v>669</v>
      </c>
      <c r="D159" s="56" t="s">
        <v>25</v>
      </c>
      <c r="E159" s="56" t="s">
        <v>26</v>
      </c>
      <c r="F159" s="56" t="s">
        <v>27</v>
      </c>
      <c r="G159" s="56" t="s">
        <v>28</v>
      </c>
      <c r="H159" s="56" t="s">
        <v>46</v>
      </c>
      <c r="I159" s="56" t="s">
        <v>40</v>
      </c>
      <c r="J159" s="57">
        <v>8310925.96</v>
      </c>
      <c r="K159" s="56" t="s">
        <v>670</v>
      </c>
      <c r="L159" s="56" t="s">
        <v>303</v>
      </c>
      <c r="M159" s="56" t="s">
        <v>33</v>
      </c>
      <c r="N159" s="51">
        <v>11.3</v>
      </c>
      <c r="O159" s="58">
        <v>44510</v>
      </c>
      <c r="P159" s="58">
        <v>44875</v>
      </c>
      <c r="Q159" s="58">
        <v>44936</v>
      </c>
      <c r="R159" s="56" t="s">
        <v>671</v>
      </c>
      <c r="S159" s="59">
        <v>0</v>
      </c>
      <c r="T159" s="60">
        <v>11.3</v>
      </c>
      <c r="U159" s="77">
        <v>35.594999999999999</v>
      </c>
      <c r="V159" s="77">
        <v>106.785</v>
      </c>
      <c r="W159" s="77">
        <v>142.38</v>
      </c>
    </row>
    <row r="160" spans="1:23">
      <c r="A160" s="55">
        <v>625</v>
      </c>
      <c r="B160" s="56" t="s">
        <v>672</v>
      </c>
      <c r="C160" s="56" t="s">
        <v>673</v>
      </c>
      <c r="D160" s="56" t="s">
        <v>25</v>
      </c>
      <c r="E160" s="56" t="s">
        <v>26</v>
      </c>
      <c r="F160" s="56" t="s">
        <v>27</v>
      </c>
      <c r="G160" s="56" t="s">
        <v>28</v>
      </c>
      <c r="H160" s="56" t="s">
        <v>46</v>
      </c>
      <c r="I160" s="56" t="s">
        <v>40</v>
      </c>
      <c r="J160" s="57">
        <v>11929521.58</v>
      </c>
      <c r="K160" s="56" t="s">
        <v>674</v>
      </c>
      <c r="L160" s="56" t="s">
        <v>150</v>
      </c>
      <c r="M160" s="56" t="s">
        <v>33</v>
      </c>
      <c r="N160" s="51">
        <v>12.86</v>
      </c>
      <c r="O160" s="58">
        <v>44510</v>
      </c>
      <c r="P160" s="58">
        <v>44936</v>
      </c>
      <c r="Q160" s="58">
        <v>44972</v>
      </c>
      <c r="R160" s="56" t="s">
        <v>675</v>
      </c>
      <c r="S160" s="59">
        <v>0</v>
      </c>
      <c r="T160" s="60">
        <v>12.86</v>
      </c>
      <c r="U160" s="77">
        <v>40.509</v>
      </c>
      <c r="V160" s="77">
        <v>121.527</v>
      </c>
      <c r="W160" s="77">
        <v>162.036</v>
      </c>
    </row>
    <row r="161" spans="1:23" s="62" customFormat="1">
      <c r="A161" s="55">
        <v>626</v>
      </c>
      <c r="B161" s="56" t="s">
        <v>676</v>
      </c>
      <c r="C161" s="56" t="s">
        <v>677</v>
      </c>
      <c r="D161" s="56" t="s">
        <v>25</v>
      </c>
      <c r="E161" s="56" t="s">
        <v>26</v>
      </c>
      <c r="F161" s="56" t="s">
        <v>27</v>
      </c>
      <c r="G161" s="56" t="s">
        <v>28</v>
      </c>
      <c r="H161" s="56" t="s">
        <v>46</v>
      </c>
      <c r="I161" s="56" t="s">
        <v>40</v>
      </c>
      <c r="J161" s="57">
        <v>9529965.5999999996</v>
      </c>
      <c r="K161" s="56" t="s">
        <v>678</v>
      </c>
      <c r="L161" s="56" t="s">
        <v>150</v>
      </c>
      <c r="M161" s="56" t="s">
        <v>33</v>
      </c>
      <c r="N161" s="51">
        <v>10.1</v>
      </c>
      <c r="O161" s="58">
        <v>44510</v>
      </c>
      <c r="P161" s="58">
        <v>44967</v>
      </c>
      <c r="Q161" s="58">
        <v>45015</v>
      </c>
      <c r="R161" s="56" t="s">
        <v>679</v>
      </c>
      <c r="S161" s="59">
        <v>0</v>
      </c>
      <c r="T161" s="60">
        <v>10.1</v>
      </c>
      <c r="U161" s="77">
        <v>31.814999999999998</v>
      </c>
      <c r="V161" s="77">
        <v>95.444999999999993</v>
      </c>
      <c r="W161" s="77">
        <v>127.25999999999999</v>
      </c>
    </row>
    <row r="162" spans="1:23">
      <c r="A162" s="55">
        <v>628</v>
      </c>
      <c r="B162" s="56" t="s">
        <v>680</v>
      </c>
      <c r="C162" s="56" t="s">
        <v>681</v>
      </c>
      <c r="D162" s="56" t="s">
        <v>25</v>
      </c>
      <c r="E162" s="56" t="s">
        <v>26</v>
      </c>
      <c r="F162" s="56" t="s">
        <v>27</v>
      </c>
      <c r="G162" s="56" t="s">
        <v>28</v>
      </c>
      <c r="H162" s="56" t="s">
        <v>46</v>
      </c>
      <c r="I162" s="56" t="s">
        <v>40</v>
      </c>
      <c r="J162" s="57">
        <v>10914502.390000001</v>
      </c>
      <c r="K162" s="56" t="s">
        <v>682</v>
      </c>
      <c r="L162" s="56" t="s">
        <v>355</v>
      </c>
      <c r="M162" s="56" t="s">
        <v>33</v>
      </c>
      <c r="N162" s="51">
        <v>20.2</v>
      </c>
      <c r="O162" s="58">
        <v>44510</v>
      </c>
      <c r="P162" s="58">
        <v>44875</v>
      </c>
      <c r="Q162" s="58">
        <v>44936</v>
      </c>
      <c r="R162" s="56" t="s">
        <v>683</v>
      </c>
      <c r="S162" s="59">
        <v>0</v>
      </c>
      <c r="T162" s="60">
        <v>20.2</v>
      </c>
      <c r="U162" s="77">
        <v>63.629999999999995</v>
      </c>
      <c r="V162" s="77">
        <v>190.89</v>
      </c>
      <c r="W162" s="77">
        <v>254.51999999999998</v>
      </c>
    </row>
    <row r="163" spans="1:23" s="62" customFormat="1">
      <c r="A163" s="55">
        <v>630</v>
      </c>
      <c r="B163" s="56" t="s">
        <v>684</v>
      </c>
      <c r="C163" s="56" t="s">
        <v>685</v>
      </c>
      <c r="D163" s="56" t="s">
        <v>25</v>
      </c>
      <c r="E163" s="56" t="s">
        <v>26</v>
      </c>
      <c r="F163" s="56" t="s">
        <v>27</v>
      </c>
      <c r="G163" s="56" t="s">
        <v>28</v>
      </c>
      <c r="H163" s="56" t="s">
        <v>46</v>
      </c>
      <c r="I163" s="56" t="s">
        <v>40</v>
      </c>
      <c r="J163" s="57">
        <v>13281368.48</v>
      </c>
      <c r="K163" s="56" t="s">
        <v>686</v>
      </c>
      <c r="L163" s="56" t="s">
        <v>62</v>
      </c>
      <c r="M163" s="56" t="s">
        <v>33</v>
      </c>
      <c r="N163" s="51">
        <v>21</v>
      </c>
      <c r="O163" s="58">
        <v>44742</v>
      </c>
      <c r="P163" s="58">
        <v>45107</v>
      </c>
      <c r="Q163" s="58">
        <v>45107</v>
      </c>
      <c r="R163" s="56" t="s">
        <v>687</v>
      </c>
      <c r="S163" s="59">
        <v>0</v>
      </c>
      <c r="T163" s="60">
        <v>21</v>
      </c>
      <c r="U163" s="77">
        <v>66.149999999999991</v>
      </c>
      <c r="V163" s="77">
        <v>198.45</v>
      </c>
      <c r="W163" s="77">
        <v>264.59999999999997</v>
      </c>
    </row>
    <row r="164" spans="1:23">
      <c r="A164" s="28">
        <v>639</v>
      </c>
      <c r="B164" s="29" t="s">
        <v>688</v>
      </c>
      <c r="C164" s="29" t="s">
        <v>689</v>
      </c>
      <c r="D164" s="29" t="s">
        <v>25</v>
      </c>
      <c r="E164" s="29" t="s">
        <v>26</v>
      </c>
      <c r="F164" s="29" t="s">
        <v>27</v>
      </c>
      <c r="G164" s="29" t="s">
        <v>28</v>
      </c>
      <c r="H164" s="29" t="s">
        <v>39</v>
      </c>
      <c r="I164" s="29" t="s">
        <v>40</v>
      </c>
      <c r="J164" s="30">
        <v>19551341.510000002</v>
      </c>
      <c r="K164" s="29" t="s">
        <v>690</v>
      </c>
      <c r="L164" s="29" t="s">
        <v>42</v>
      </c>
      <c r="M164" s="29" t="s">
        <v>691</v>
      </c>
      <c r="N164" s="51">
        <v>2.85</v>
      </c>
      <c r="O164" s="31">
        <v>44510</v>
      </c>
      <c r="P164" s="31">
        <v>46032</v>
      </c>
      <c r="Q164" s="31"/>
      <c r="R164" s="29" t="s">
        <v>692</v>
      </c>
      <c r="S164" s="32">
        <v>0</v>
      </c>
      <c r="T164" s="33">
        <v>2.85</v>
      </c>
      <c r="U164" s="27">
        <v>16.672499999999999</v>
      </c>
      <c r="V164" s="27">
        <v>50.017499999999998</v>
      </c>
      <c r="W164" s="27">
        <v>66.69</v>
      </c>
    </row>
    <row r="165" spans="1:23">
      <c r="A165" s="55">
        <v>650</v>
      </c>
      <c r="B165" s="56" t="s">
        <v>693</v>
      </c>
      <c r="C165" s="56" t="s">
        <v>694</v>
      </c>
      <c r="D165" s="56" t="s">
        <v>25</v>
      </c>
      <c r="E165" s="56" t="s">
        <v>26</v>
      </c>
      <c r="F165" s="56" t="s">
        <v>27</v>
      </c>
      <c r="G165" s="56" t="s">
        <v>28</v>
      </c>
      <c r="H165" s="56" t="s">
        <v>39</v>
      </c>
      <c r="I165" s="56" t="s">
        <v>40</v>
      </c>
      <c r="J165" s="57">
        <v>10567687.91</v>
      </c>
      <c r="K165" s="56" t="s">
        <v>636</v>
      </c>
      <c r="L165" s="56" t="s">
        <v>48</v>
      </c>
      <c r="M165" s="56" t="s">
        <v>33</v>
      </c>
      <c r="N165" s="51">
        <v>2.9660000000000002</v>
      </c>
      <c r="O165" s="58">
        <v>44742</v>
      </c>
      <c r="P165" s="58">
        <v>45046</v>
      </c>
      <c r="Q165" s="58">
        <v>45107</v>
      </c>
      <c r="R165" s="56" t="s">
        <v>695</v>
      </c>
      <c r="S165" s="59">
        <v>0</v>
      </c>
      <c r="T165" s="60">
        <v>2.97</v>
      </c>
      <c r="U165" s="77">
        <v>17.351099999999999</v>
      </c>
      <c r="V165" s="77">
        <v>52.053299999999993</v>
      </c>
      <c r="W165" s="77">
        <v>69.404399999999995</v>
      </c>
    </row>
    <row r="166" spans="1:23">
      <c r="A166" s="55">
        <v>668</v>
      </c>
      <c r="B166" s="56" t="s">
        <v>696</v>
      </c>
      <c r="C166" s="56" t="s">
        <v>697</v>
      </c>
      <c r="D166" s="56" t="s">
        <v>25</v>
      </c>
      <c r="E166" s="56" t="s">
        <v>26</v>
      </c>
      <c r="F166" s="56" t="s">
        <v>27</v>
      </c>
      <c r="G166" s="56" t="s">
        <v>28</v>
      </c>
      <c r="H166" s="56" t="s">
        <v>46</v>
      </c>
      <c r="I166" s="56" t="s">
        <v>40</v>
      </c>
      <c r="J166" s="57">
        <v>8899973.6899999995</v>
      </c>
      <c r="K166" s="56" t="s">
        <v>698</v>
      </c>
      <c r="L166" s="56" t="s">
        <v>62</v>
      </c>
      <c r="M166" s="56" t="s">
        <v>33</v>
      </c>
      <c r="N166" s="51">
        <v>16.95</v>
      </c>
      <c r="O166" s="58">
        <v>44525</v>
      </c>
      <c r="P166" s="58">
        <v>45163</v>
      </c>
      <c r="Q166" s="58">
        <v>45010</v>
      </c>
      <c r="R166" s="56" t="s">
        <v>699</v>
      </c>
      <c r="S166" s="59">
        <v>0</v>
      </c>
      <c r="T166" s="60">
        <v>16.95</v>
      </c>
      <c r="U166" s="77">
        <v>53.392499999999998</v>
      </c>
      <c r="V166" s="77">
        <v>160.17750000000001</v>
      </c>
      <c r="W166" s="77">
        <v>213.57</v>
      </c>
    </row>
    <row r="167" spans="1:23">
      <c r="A167" s="55">
        <v>674</v>
      </c>
      <c r="B167" s="56" t="s">
        <v>700</v>
      </c>
      <c r="C167" s="56" t="s">
        <v>701</v>
      </c>
      <c r="D167" s="56" t="s">
        <v>25</v>
      </c>
      <c r="E167" s="56" t="s">
        <v>26</v>
      </c>
      <c r="F167" s="56" t="s">
        <v>27</v>
      </c>
      <c r="G167" s="56" t="s">
        <v>28</v>
      </c>
      <c r="H167" s="56" t="s">
        <v>46</v>
      </c>
      <c r="I167" s="56" t="s">
        <v>40</v>
      </c>
      <c r="J167" s="57">
        <v>7716566.54</v>
      </c>
      <c r="K167" s="56" t="s">
        <v>702</v>
      </c>
      <c r="L167" s="56" t="s">
        <v>42</v>
      </c>
      <c r="M167" s="56" t="s">
        <v>33</v>
      </c>
      <c r="N167" s="51">
        <v>9.4</v>
      </c>
      <c r="O167" s="58">
        <v>44742</v>
      </c>
      <c r="P167" s="58">
        <v>44985</v>
      </c>
      <c r="Q167" s="58">
        <v>44985</v>
      </c>
      <c r="R167" s="56" t="s">
        <v>703</v>
      </c>
      <c r="S167" s="59">
        <v>0</v>
      </c>
      <c r="T167" s="60">
        <v>9.4</v>
      </c>
      <c r="U167" s="77">
        <v>29.61</v>
      </c>
      <c r="V167" s="77">
        <v>88.83</v>
      </c>
      <c r="W167" s="77">
        <v>118.44</v>
      </c>
    </row>
    <row r="168" spans="1:23">
      <c r="A168" s="55">
        <v>675</v>
      </c>
      <c r="B168" s="56" t="s">
        <v>704</v>
      </c>
      <c r="C168" s="56" t="s">
        <v>705</v>
      </c>
      <c r="D168" s="56" t="s">
        <v>25</v>
      </c>
      <c r="E168" s="56" t="s">
        <v>26</v>
      </c>
      <c r="F168" s="56" t="s">
        <v>27</v>
      </c>
      <c r="G168" s="56" t="s">
        <v>28</v>
      </c>
      <c r="H168" s="56" t="s">
        <v>39</v>
      </c>
      <c r="I168" s="56" t="s">
        <v>40</v>
      </c>
      <c r="J168" s="57">
        <v>19394620.699999999</v>
      </c>
      <c r="K168" s="56" t="s">
        <v>706</v>
      </c>
      <c r="L168" s="56" t="s">
        <v>42</v>
      </c>
      <c r="M168" s="56" t="s">
        <v>33</v>
      </c>
      <c r="N168" s="51">
        <v>5.37</v>
      </c>
      <c r="O168" s="58">
        <v>44742</v>
      </c>
      <c r="P168" s="58">
        <v>45290</v>
      </c>
      <c r="Q168" s="58">
        <v>45860</v>
      </c>
      <c r="R168" s="56" t="s">
        <v>707</v>
      </c>
      <c r="S168" s="59">
        <v>0</v>
      </c>
      <c r="T168" s="60">
        <v>5.37</v>
      </c>
      <c r="U168" s="77">
        <v>31.4145</v>
      </c>
      <c r="V168" s="77">
        <v>94.243499999999997</v>
      </c>
      <c r="W168" s="77">
        <v>125.658</v>
      </c>
    </row>
    <row r="169" spans="1:23" s="62" customFormat="1">
      <c r="A169" s="55">
        <v>682</v>
      </c>
      <c r="B169" s="56" t="s">
        <v>708</v>
      </c>
      <c r="C169" s="56" t="s">
        <v>709</v>
      </c>
      <c r="D169" s="56" t="s">
        <v>25</v>
      </c>
      <c r="E169" s="56" t="s">
        <v>26</v>
      </c>
      <c r="F169" s="56" t="s">
        <v>27</v>
      </c>
      <c r="G169" s="56" t="s">
        <v>28</v>
      </c>
      <c r="H169" s="56" t="s">
        <v>39</v>
      </c>
      <c r="I169" s="56" t="s">
        <v>40</v>
      </c>
      <c r="J169" s="57">
        <v>5924480.8499999996</v>
      </c>
      <c r="K169" s="56" t="s">
        <v>710</v>
      </c>
      <c r="L169" s="56" t="s">
        <v>396</v>
      </c>
      <c r="M169" s="56" t="s">
        <v>33</v>
      </c>
      <c r="N169" s="51">
        <v>3.645</v>
      </c>
      <c r="O169" s="58">
        <v>44743</v>
      </c>
      <c r="P169" s="58">
        <v>45078</v>
      </c>
      <c r="Q169" s="58">
        <v>45100</v>
      </c>
      <c r="R169" s="56" t="s">
        <v>711</v>
      </c>
      <c r="S169" s="59">
        <v>0</v>
      </c>
      <c r="T169" s="60">
        <v>3.65</v>
      </c>
      <c r="U169" s="77">
        <v>21.323249999999998</v>
      </c>
      <c r="V169" s="77">
        <v>63.969749999999991</v>
      </c>
      <c r="W169" s="77">
        <v>85.292999999999992</v>
      </c>
    </row>
    <row r="170" spans="1:23">
      <c r="A170" s="55">
        <v>693</v>
      </c>
      <c r="B170" s="56" t="s">
        <v>712</v>
      </c>
      <c r="C170" s="56" t="s">
        <v>713</v>
      </c>
      <c r="D170" s="56" t="s">
        <v>25</v>
      </c>
      <c r="E170" s="56" t="s">
        <v>26</v>
      </c>
      <c r="F170" s="56" t="s">
        <v>27</v>
      </c>
      <c r="G170" s="56" t="s">
        <v>28</v>
      </c>
      <c r="H170" s="56" t="s">
        <v>46</v>
      </c>
      <c r="I170" s="56" t="s">
        <v>40</v>
      </c>
      <c r="J170" s="57">
        <v>3877253.84</v>
      </c>
      <c r="K170" s="56" t="s">
        <v>714</v>
      </c>
      <c r="L170" s="56" t="s">
        <v>128</v>
      </c>
      <c r="M170" s="56" t="s">
        <v>33</v>
      </c>
      <c r="N170" s="51">
        <v>7.3</v>
      </c>
      <c r="O170" s="58">
        <v>44525</v>
      </c>
      <c r="P170" s="58">
        <v>44951</v>
      </c>
      <c r="Q170" s="58">
        <v>44951</v>
      </c>
      <c r="R170" s="56" t="s">
        <v>715</v>
      </c>
      <c r="S170" s="59">
        <v>0</v>
      </c>
      <c r="T170" s="60">
        <v>7.3</v>
      </c>
      <c r="U170" s="77">
        <v>22.994999999999997</v>
      </c>
      <c r="V170" s="77">
        <v>68.984999999999985</v>
      </c>
      <c r="W170" s="77">
        <v>91.97999999999999</v>
      </c>
    </row>
    <row r="171" spans="1:23">
      <c r="A171" s="55">
        <v>702</v>
      </c>
      <c r="B171" s="56" t="s">
        <v>716</v>
      </c>
      <c r="C171" s="56" t="s">
        <v>717</v>
      </c>
      <c r="D171" s="56" t="s">
        <v>25</v>
      </c>
      <c r="E171" s="56" t="s">
        <v>26</v>
      </c>
      <c r="F171" s="56" t="s">
        <v>27</v>
      </c>
      <c r="G171" s="56" t="s">
        <v>28</v>
      </c>
      <c r="H171" s="56" t="s">
        <v>46</v>
      </c>
      <c r="I171" s="56" t="s">
        <v>40</v>
      </c>
      <c r="J171" s="57">
        <v>12155348.779999999</v>
      </c>
      <c r="K171" s="56" t="s">
        <v>718</v>
      </c>
      <c r="L171" s="56" t="s">
        <v>355</v>
      </c>
      <c r="M171" s="56" t="s">
        <v>33</v>
      </c>
      <c r="N171" s="51">
        <v>28.27</v>
      </c>
      <c r="O171" s="58">
        <v>44525</v>
      </c>
      <c r="P171" s="58">
        <v>44767</v>
      </c>
      <c r="Q171" s="58">
        <v>44956</v>
      </c>
      <c r="R171" s="56" t="s">
        <v>719</v>
      </c>
      <c r="S171" s="59">
        <v>0</v>
      </c>
      <c r="T171" s="60">
        <v>28.27</v>
      </c>
      <c r="U171" s="77">
        <v>89.0505</v>
      </c>
      <c r="V171" s="77">
        <v>267.1515</v>
      </c>
      <c r="W171" s="77">
        <v>356.202</v>
      </c>
    </row>
    <row r="172" spans="1:23">
      <c r="A172" s="55">
        <v>710</v>
      </c>
      <c r="B172" s="56" t="s">
        <v>720</v>
      </c>
      <c r="C172" s="56" t="s">
        <v>721</v>
      </c>
      <c r="D172" s="56" t="s">
        <v>25</v>
      </c>
      <c r="E172" s="56" t="s">
        <v>26</v>
      </c>
      <c r="F172" s="56" t="s">
        <v>27</v>
      </c>
      <c r="G172" s="56" t="s">
        <v>28</v>
      </c>
      <c r="H172" s="56" t="s">
        <v>46</v>
      </c>
      <c r="I172" s="56" t="s">
        <v>40</v>
      </c>
      <c r="J172" s="57">
        <v>14131617.76</v>
      </c>
      <c r="K172" s="56" t="s">
        <v>722</v>
      </c>
      <c r="L172" s="56" t="s">
        <v>137</v>
      </c>
      <c r="M172" s="56" t="s">
        <v>33</v>
      </c>
      <c r="N172" s="51">
        <v>24.08</v>
      </c>
      <c r="O172" s="58">
        <v>44525</v>
      </c>
      <c r="P172" s="58">
        <v>45041</v>
      </c>
      <c r="Q172" s="58">
        <v>45041</v>
      </c>
      <c r="R172" s="56" t="s">
        <v>723</v>
      </c>
      <c r="S172" s="59">
        <v>0</v>
      </c>
      <c r="T172" s="60">
        <v>24.08</v>
      </c>
      <c r="U172" s="77">
        <v>75.85199999999999</v>
      </c>
      <c r="V172" s="77">
        <v>227.55599999999998</v>
      </c>
      <c r="W172" s="77">
        <v>303.40799999999996</v>
      </c>
    </row>
    <row r="173" spans="1:23">
      <c r="A173" s="55">
        <v>711</v>
      </c>
      <c r="B173" s="56" t="s">
        <v>724</v>
      </c>
      <c r="C173" s="56" t="s">
        <v>725</v>
      </c>
      <c r="D173" s="56" t="s">
        <v>25</v>
      </c>
      <c r="E173" s="56" t="s">
        <v>26</v>
      </c>
      <c r="F173" s="56" t="s">
        <v>27</v>
      </c>
      <c r="G173" s="56" t="s">
        <v>28</v>
      </c>
      <c r="H173" s="56" t="s">
        <v>46</v>
      </c>
      <c r="I173" s="56" t="s">
        <v>40</v>
      </c>
      <c r="J173" s="57">
        <v>6790549.8499999996</v>
      </c>
      <c r="K173" s="56" t="s">
        <v>726</v>
      </c>
      <c r="L173" s="56" t="s">
        <v>137</v>
      </c>
      <c r="M173" s="56" t="s">
        <v>33</v>
      </c>
      <c r="N173" s="51">
        <v>13.2</v>
      </c>
      <c r="O173" s="58">
        <v>44525</v>
      </c>
      <c r="P173" s="58">
        <v>44920</v>
      </c>
      <c r="Q173" s="58">
        <v>44941</v>
      </c>
      <c r="R173" s="56" t="s">
        <v>727</v>
      </c>
      <c r="S173" s="59">
        <v>0</v>
      </c>
      <c r="T173" s="60">
        <v>13.2</v>
      </c>
      <c r="U173" s="77">
        <v>41.58</v>
      </c>
      <c r="V173" s="77">
        <v>124.74</v>
      </c>
      <c r="W173" s="77">
        <v>166.32</v>
      </c>
    </row>
    <row r="174" spans="1:23" s="62" customFormat="1">
      <c r="A174" s="55">
        <v>712</v>
      </c>
      <c r="B174" s="56" t="s">
        <v>728</v>
      </c>
      <c r="C174" s="56" t="s">
        <v>729</v>
      </c>
      <c r="D174" s="56" t="s">
        <v>25</v>
      </c>
      <c r="E174" s="56" t="s">
        <v>26</v>
      </c>
      <c r="F174" s="56" t="s">
        <v>27</v>
      </c>
      <c r="G174" s="56" t="s">
        <v>28</v>
      </c>
      <c r="H174" s="56" t="s">
        <v>39</v>
      </c>
      <c r="I174" s="56" t="s">
        <v>40</v>
      </c>
      <c r="J174" s="57">
        <v>17454682.399999999</v>
      </c>
      <c r="K174" s="56" t="s">
        <v>730</v>
      </c>
      <c r="L174" s="56" t="s">
        <v>355</v>
      </c>
      <c r="M174" s="56" t="s">
        <v>33</v>
      </c>
      <c r="N174" s="51">
        <v>2.548</v>
      </c>
      <c r="O174" s="58">
        <v>44742</v>
      </c>
      <c r="P174" s="58">
        <v>45137</v>
      </c>
      <c r="Q174" s="58">
        <v>45137</v>
      </c>
      <c r="R174" s="56" t="s">
        <v>731</v>
      </c>
      <c r="S174" s="59">
        <v>0</v>
      </c>
      <c r="T174" s="60">
        <v>2.5499999999999998</v>
      </c>
      <c r="U174" s="77">
        <v>14.905799999999999</v>
      </c>
      <c r="V174" s="77">
        <v>44.717399999999998</v>
      </c>
      <c r="W174" s="77">
        <v>59.623199999999997</v>
      </c>
    </row>
    <row r="175" spans="1:23">
      <c r="A175" s="55">
        <v>733</v>
      </c>
      <c r="B175" s="56" t="s">
        <v>732</v>
      </c>
      <c r="C175" s="56" t="s">
        <v>733</v>
      </c>
      <c r="D175" s="56" t="s">
        <v>25</v>
      </c>
      <c r="E175" s="56" t="s">
        <v>26</v>
      </c>
      <c r="F175" s="56" t="s">
        <v>27</v>
      </c>
      <c r="G175" s="56" t="s">
        <v>28</v>
      </c>
      <c r="H175" s="56" t="s">
        <v>39</v>
      </c>
      <c r="I175" s="56" t="s">
        <v>40</v>
      </c>
      <c r="J175" s="57">
        <v>7653832</v>
      </c>
      <c r="K175" s="56" t="s">
        <v>734</v>
      </c>
      <c r="L175" s="56" t="s">
        <v>128</v>
      </c>
      <c r="M175" s="56" t="s">
        <v>33</v>
      </c>
      <c r="N175" s="51">
        <v>3.036</v>
      </c>
      <c r="O175" s="58">
        <v>45082</v>
      </c>
      <c r="P175" s="58">
        <v>45448</v>
      </c>
      <c r="Q175" s="58">
        <v>45448</v>
      </c>
      <c r="R175" s="56" t="s">
        <v>735</v>
      </c>
      <c r="S175" s="59">
        <v>0</v>
      </c>
      <c r="T175" s="60">
        <v>3.04</v>
      </c>
      <c r="U175" s="77">
        <v>17.7606</v>
      </c>
      <c r="V175" s="77">
        <v>53.281800000000004</v>
      </c>
      <c r="W175" s="77">
        <v>71.042400000000001</v>
      </c>
    </row>
    <row r="176" spans="1:23">
      <c r="A176" s="55">
        <v>771</v>
      </c>
      <c r="B176" s="56" t="s">
        <v>736</v>
      </c>
      <c r="C176" s="56" t="s">
        <v>737</v>
      </c>
      <c r="D176" s="56" t="s">
        <v>25</v>
      </c>
      <c r="E176" s="56" t="s">
        <v>26</v>
      </c>
      <c r="F176" s="56" t="s">
        <v>27</v>
      </c>
      <c r="G176" s="56" t="s">
        <v>28</v>
      </c>
      <c r="H176" s="56" t="s">
        <v>46</v>
      </c>
      <c r="I176" s="56" t="s">
        <v>40</v>
      </c>
      <c r="J176" s="57">
        <v>9577556.4000000004</v>
      </c>
      <c r="K176" s="56" t="s">
        <v>738</v>
      </c>
      <c r="L176" s="56" t="s">
        <v>32</v>
      </c>
      <c r="M176" s="56" t="s">
        <v>33</v>
      </c>
      <c r="N176" s="51">
        <v>3.4</v>
      </c>
      <c r="O176" s="58">
        <v>44742</v>
      </c>
      <c r="P176" s="58">
        <v>45076</v>
      </c>
      <c r="Q176" s="58">
        <v>45107</v>
      </c>
      <c r="R176" s="56" t="s">
        <v>739</v>
      </c>
      <c r="S176" s="59">
        <v>0</v>
      </c>
      <c r="T176" s="60">
        <v>3.4</v>
      </c>
      <c r="U176" s="77">
        <v>10.709999999999999</v>
      </c>
      <c r="V176" s="77">
        <v>32.129999999999995</v>
      </c>
      <c r="W176" s="77">
        <v>42.839999999999996</v>
      </c>
    </row>
    <row r="177" spans="1:23">
      <c r="A177" s="55">
        <v>774</v>
      </c>
      <c r="B177" s="56" t="s">
        <v>740</v>
      </c>
      <c r="C177" s="56" t="s">
        <v>741</v>
      </c>
      <c r="D177" s="56" t="s">
        <v>25</v>
      </c>
      <c r="E177" s="56" t="s">
        <v>26</v>
      </c>
      <c r="F177" s="56" t="s">
        <v>27</v>
      </c>
      <c r="G177" s="56" t="s">
        <v>28</v>
      </c>
      <c r="H177" s="56" t="s">
        <v>39</v>
      </c>
      <c r="I177" s="56" t="s">
        <v>40</v>
      </c>
      <c r="J177" s="57">
        <v>10328026.199999999</v>
      </c>
      <c r="K177" s="56" t="s">
        <v>742</v>
      </c>
      <c r="L177" s="56" t="s">
        <v>42</v>
      </c>
      <c r="M177" s="56" t="s">
        <v>33</v>
      </c>
      <c r="N177" s="51">
        <v>5.86</v>
      </c>
      <c r="O177" s="58">
        <v>44686</v>
      </c>
      <c r="P177" s="58">
        <v>45051</v>
      </c>
      <c r="Q177" s="58">
        <v>45051</v>
      </c>
      <c r="R177" s="56" t="s">
        <v>743</v>
      </c>
      <c r="S177" s="59">
        <v>0</v>
      </c>
      <c r="T177" s="60">
        <v>5.86</v>
      </c>
      <c r="U177" s="77">
        <v>34.280999999999999</v>
      </c>
      <c r="V177" s="77">
        <v>102.84299999999999</v>
      </c>
      <c r="W177" s="77">
        <v>137.124</v>
      </c>
    </row>
    <row r="178" spans="1:23">
      <c r="A178" s="55">
        <v>775</v>
      </c>
      <c r="B178" s="56" t="s">
        <v>744</v>
      </c>
      <c r="C178" s="56" t="s">
        <v>745</v>
      </c>
      <c r="D178" s="56" t="s">
        <v>25</v>
      </c>
      <c r="E178" s="56" t="s">
        <v>26</v>
      </c>
      <c r="F178" s="56" t="s">
        <v>27</v>
      </c>
      <c r="G178" s="56" t="s">
        <v>28</v>
      </c>
      <c r="H178" s="56" t="s">
        <v>39</v>
      </c>
      <c r="I178" s="56" t="s">
        <v>40</v>
      </c>
      <c r="J178" s="57">
        <v>18821433.09</v>
      </c>
      <c r="K178" s="56" t="s">
        <v>746</v>
      </c>
      <c r="L178" s="56" t="s">
        <v>42</v>
      </c>
      <c r="M178" s="56" t="s">
        <v>33</v>
      </c>
      <c r="N178" s="51">
        <v>7.72</v>
      </c>
      <c r="O178" s="58">
        <v>44686</v>
      </c>
      <c r="P178" s="58">
        <v>45143</v>
      </c>
      <c r="Q178" s="58">
        <v>45143</v>
      </c>
      <c r="R178" s="56" t="s">
        <v>747</v>
      </c>
      <c r="S178" s="59">
        <v>0</v>
      </c>
      <c r="T178" s="60">
        <v>7.72</v>
      </c>
      <c r="U178" s="77">
        <v>45.161999999999999</v>
      </c>
      <c r="V178" s="77">
        <v>135.48599999999999</v>
      </c>
      <c r="W178" s="77">
        <v>180.648</v>
      </c>
    </row>
    <row r="179" spans="1:23">
      <c r="A179" s="55">
        <v>777</v>
      </c>
      <c r="B179" s="56" t="s">
        <v>748</v>
      </c>
      <c r="C179" s="56" t="s">
        <v>749</v>
      </c>
      <c r="D179" s="56" t="s">
        <v>25</v>
      </c>
      <c r="E179" s="56" t="s">
        <v>26</v>
      </c>
      <c r="F179" s="56" t="s">
        <v>27</v>
      </c>
      <c r="G179" s="56" t="s">
        <v>28</v>
      </c>
      <c r="H179" s="56" t="s">
        <v>39</v>
      </c>
      <c r="I179" s="56" t="s">
        <v>40</v>
      </c>
      <c r="J179" s="57">
        <v>30238051.010000002</v>
      </c>
      <c r="K179" s="56" t="s">
        <v>750</v>
      </c>
      <c r="L179" s="56" t="s">
        <v>48</v>
      </c>
      <c r="M179" s="56" t="s">
        <v>33</v>
      </c>
      <c r="N179" s="51">
        <v>16.899999999999999</v>
      </c>
      <c r="O179" s="58">
        <v>44706</v>
      </c>
      <c r="P179" s="58">
        <v>45071</v>
      </c>
      <c r="Q179" s="58">
        <v>45087</v>
      </c>
      <c r="R179" s="56" t="s">
        <v>751</v>
      </c>
      <c r="S179" s="59">
        <v>0</v>
      </c>
      <c r="T179" s="60">
        <v>16.899999999999999</v>
      </c>
      <c r="U179" s="77">
        <v>98.864999999999981</v>
      </c>
      <c r="V179" s="77">
        <v>296.59499999999991</v>
      </c>
      <c r="W179" s="77">
        <v>395.45999999999992</v>
      </c>
    </row>
    <row r="180" spans="1:23">
      <c r="A180" s="55">
        <v>780</v>
      </c>
      <c r="B180" s="56" t="s">
        <v>752</v>
      </c>
      <c r="C180" s="56" t="s">
        <v>753</v>
      </c>
      <c r="D180" s="56" t="s">
        <v>25</v>
      </c>
      <c r="E180" s="56" t="s">
        <v>26</v>
      </c>
      <c r="F180" s="56" t="s">
        <v>27</v>
      </c>
      <c r="G180" s="56" t="s">
        <v>28</v>
      </c>
      <c r="H180" s="56" t="s">
        <v>39</v>
      </c>
      <c r="I180" s="56" t="s">
        <v>40</v>
      </c>
      <c r="J180" s="57">
        <v>11706013.77</v>
      </c>
      <c r="K180" s="56" t="s">
        <v>754</v>
      </c>
      <c r="L180" s="56" t="s">
        <v>48</v>
      </c>
      <c r="M180" s="56" t="s">
        <v>33</v>
      </c>
      <c r="N180" s="51">
        <v>6</v>
      </c>
      <c r="O180" s="58">
        <v>44706</v>
      </c>
      <c r="P180" s="58">
        <v>44951</v>
      </c>
      <c r="Q180" s="58">
        <v>44951</v>
      </c>
      <c r="R180" s="56" t="s">
        <v>755</v>
      </c>
      <c r="S180" s="59">
        <v>0</v>
      </c>
      <c r="T180" s="60">
        <v>6</v>
      </c>
      <c r="U180" s="77">
        <v>35.099999999999994</v>
      </c>
      <c r="V180" s="77">
        <v>105.29999999999998</v>
      </c>
      <c r="W180" s="77">
        <v>140.39999999999998</v>
      </c>
    </row>
    <row r="181" spans="1:23">
      <c r="A181" s="55">
        <v>782</v>
      </c>
      <c r="B181" s="56" t="s">
        <v>756</v>
      </c>
      <c r="C181" s="56" t="s">
        <v>757</v>
      </c>
      <c r="D181" s="56" t="s">
        <v>25</v>
      </c>
      <c r="E181" s="56" t="s">
        <v>26</v>
      </c>
      <c r="F181" s="56" t="s">
        <v>27</v>
      </c>
      <c r="G181" s="56" t="s">
        <v>28</v>
      </c>
      <c r="H181" s="56" t="s">
        <v>39</v>
      </c>
      <c r="I181" s="56" t="s">
        <v>40</v>
      </c>
      <c r="J181" s="57">
        <v>44322191.359999999</v>
      </c>
      <c r="K181" s="56" t="s">
        <v>758</v>
      </c>
      <c r="L181" s="56" t="s">
        <v>53</v>
      </c>
      <c r="M181" s="56" t="s">
        <v>33</v>
      </c>
      <c r="N181" s="51">
        <v>24.035</v>
      </c>
      <c r="O181" s="58">
        <v>44706</v>
      </c>
      <c r="P181" s="58">
        <v>45132</v>
      </c>
      <c r="Q181" s="58">
        <v>45163</v>
      </c>
      <c r="R181" s="56" t="s">
        <v>759</v>
      </c>
      <c r="S181" s="59">
        <v>0</v>
      </c>
      <c r="T181" s="60">
        <v>24.04</v>
      </c>
      <c r="U181" s="77">
        <v>140.60475</v>
      </c>
      <c r="V181" s="77">
        <v>421.81425000000002</v>
      </c>
      <c r="W181" s="77">
        <v>562.41899999999998</v>
      </c>
    </row>
    <row r="182" spans="1:23">
      <c r="A182" s="55">
        <v>784</v>
      </c>
      <c r="B182" s="56" t="s">
        <v>760</v>
      </c>
      <c r="C182" s="56" t="s">
        <v>761</v>
      </c>
      <c r="D182" s="56" t="s">
        <v>25</v>
      </c>
      <c r="E182" s="56" t="s">
        <v>26</v>
      </c>
      <c r="F182" s="56" t="s">
        <v>27</v>
      </c>
      <c r="G182" s="56" t="s">
        <v>28</v>
      </c>
      <c r="H182" s="56" t="s">
        <v>39</v>
      </c>
      <c r="I182" s="56" t="s">
        <v>40</v>
      </c>
      <c r="J182" s="57">
        <v>14687059.369999999</v>
      </c>
      <c r="K182" s="56" t="s">
        <v>762</v>
      </c>
      <c r="L182" s="56" t="s">
        <v>115</v>
      </c>
      <c r="M182" s="56" t="s">
        <v>33</v>
      </c>
      <c r="N182" s="51">
        <v>10.558</v>
      </c>
      <c r="O182" s="58">
        <v>44686</v>
      </c>
      <c r="P182" s="58">
        <v>45752</v>
      </c>
      <c r="Q182" s="58">
        <v>45751</v>
      </c>
      <c r="R182" s="56" t="s">
        <v>763</v>
      </c>
      <c r="S182" s="59">
        <v>0</v>
      </c>
      <c r="T182" s="60">
        <v>10.56</v>
      </c>
      <c r="U182" s="77">
        <v>61.764299999999999</v>
      </c>
      <c r="V182" s="77">
        <v>185.2929</v>
      </c>
      <c r="W182" s="77">
        <v>247.05719999999999</v>
      </c>
    </row>
    <row r="183" spans="1:23">
      <c r="A183" s="28">
        <v>794</v>
      </c>
      <c r="B183" s="29" t="s">
        <v>764</v>
      </c>
      <c r="C183" s="29" t="s">
        <v>765</v>
      </c>
      <c r="D183" s="29" t="s">
        <v>25</v>
      </c>
      <c r="E183" s="29" t="s">
        <v>26</v>
      </c>
      <c r="F183" s="29" t="s">
        <v>27</v>
      </c>
      <c r="G183" s="29" t="s">
        <v>28</v>
      </c>
      <c r="H183" s="29" t="s">
        <v>39</v>
      </c>
      <c r="I183" s="29" t="s">
        <v>40</v>
      </c>
      <c r="J183" s="30">
        <v>36678008.490000002</v>
      </c>
      <c r="K183" s="29" t="s">
        <v>766</v>
      </c>
      <c r="L183" s="29" t="s">
        <v>88</v>
      </c>
      <c r="M183" s="29" t="s">
        <v>691</v>
      </c>
      <c r="N183" s="51">
        <v>18.809999999999999</v>
      </c>
      <c r="O183" s="31">
        <v>44742</v>
      </c>
      <c r="P183" s="31">
        <v>46021</v>
      </c>
      <c r="Q183" s="31"/>
      <c r="R183" s="29" t="s">
        <v>739</v>
      </c>
      <c r="S183" s="32">
        <v>0</v>
      </c>
      <c r="T183" s="33">
        <v>18.809999999999999</v>
      </c>
      <c r="U183" s="27">
        <v>110.03849999999998</v>
      </c>
      <c r="V183" s="27">
        <v>330.11549999999994</v>
      </c>
      <c r="W183" s="27">
        <v>440.15399999999994</v>
      </c>
    </row>
    <row r="184" spans="1:23">
      <c r="A184" s="55">
        <v>796</v>
      </c>
      <c r="B184" s="56" t="s">
        <v>767</v>
      </c>
      <c r="C184" s="56" t="s">
        <v>768</v>
      </c>
      <c r="D184" s="56" t="s">
        <v>25</v>
      </c>
      <c r="E184" s="56" t="s">
        <v>26</v>
      </c>
      <c r="F184" s="56" t="s">
        <v>27</v>
      </c>
      <c r="G184" s="56" t="s">
        <v>28</v>
      </c>
      <c r="H184" s="56" t="s">
        <v>39</v>
      </c>
      <c r="I184" s="56" t="s">
        <v>40</v>
      </c>
      <c r="J184" s="57">
        <v>14484689.98</v>
      </c>
      <c r="K184" s="56" t="s">
        <v>769</v>
      </c>
      <c r="L184" s="56" t="s">
        <v>128</v>
      </c>
      <c r="M184" s="56" t="s">
        <v>33</v>
      </c>
      <c r="N184" s="51">
        <v>1.44</v>
      </c>
      <c r="O184" s="58">
        <v>44686</v>
      </c>
      <c r="P184" s="58">
        <v>45174</v>
      </c>
      <c r="Q184" s="58">
        <v>45307</v>
      </c>
      <c r="R184" s="56" t="s">
        <v>770</v>
      </c>
      <c r="S184" s="59">
        <v>0</v>
      </c>
      <c r="T184" s="60">
        <v>1.44</v>
      </c>
      <c r="U184" s="77">
        <v>8.4239999999999995</v>
      </c>
      <c r="V184" s="77">
        <v>25.271999999999998</v>
      </c>
      <c r="W184" s="77">
        <v>33.695999999999998</v>
      </c>
    </row>
    <row r="185" spans="1:23">
      <c r="A185" s="55">
        <v>798</v>
      </c>
      <c r="B185" s="56" t="s">
        <v>771</v>
      </c>
      <c r="C185" s="56" t="s">
        <v>772</v>
      </c>
      <c r="D185" s="56" t="s">
        <v>25</v>
      </c>
      <c r="E185" s="56" t="s">
        <v>26</v>
      </c>
      <c r="F185" s="56" t="s">
        <v>27</v>
      </c>
      <c r="G185" s="56" t="s">
        <v>28</v>
      </c>
      <c r="H185" s="56" t="s">
        <v>39</v>
      </c>
      <c r="I185" s="56" t="s">
        <v>40</v>
      </c>
      <c r="J185" s="57">
        <v>29492546.920000002</v>
      </c>
      <c r="K185" s="56" t="s">
        <v>773</v>
      </c>
      <c r="L185" s="56" t="s">
        <v>128</v>
      </c>
      <c r="M185" s="56" t="s">
        <v>33</v>
      </c>
      <c r="N185" s="51">
        <v>17.899999999999999</v>
      </c>
      <c r="O185" s="58">
        <v>44676</v>
      </c>
      <c r="P185" s="58">
        <v>45224</v>
      </c>
      <c r="Q185" s="58">
        <v>45224</v>
      </c>
      <c r="R185" s="56" t="s">
        <v>774</v>
      </c>
      <c r="S185" s="59">
        <v>0</v>
      </c>
      <c r="T185" s="60">
        <v>17.899999999999999</v>
      </c>
      <c r="U185" s="77">
        <v>104.71499999999999</v>
      </c>
      <c r="V185" s="77">
        <v>314.14499999999998</v>
      </c>
      <c r="W185" s="77">
        <v>418.85999999999996</v>
      </c>
    </row>
    <row r="186" spans="1:23">
      <c r="A186" s="55">
        <v>799</v>
      </c>
      <c r="B186" s="56" t="s">
        <v>775</v>
      </c>
      <c r="C186" s="56" t="s">
        <v>776</v>
      </c>
      <c r="D186" s="56" t="s">
        <v>25</v>
      </c>
      <c r="E186" s="56" t="s">
        <v>26</v>
      </c>
      <c r="F186" s="56" t="s">
        <v>27</v>
      </c>
      <c r="G186" s="56" t="s">
        <v>28</v>
      </c>
      <c r="H186" s="56" t="s">
        <v>39</v>
      </c>
      <c r="I186" s="56" t="s">
        <v>40</v>
      </c>
      <c r="J186" s="57">
        <v>7935117.6399999997</v>
      </c>
      <c r="K186" s="56" t="s">
        <v>777</v>
      </c>
      <c r="L186" s="56" t="s">
        <v>128</v>
      </c>
      <c r="M186" s="56" t="s">
        <v>33</v>
      </c>
      <c r="N186" s="51">
        <v>5.4530000000000003</v>
      </c>
      <c r="O186" s="58">
        <v>44676</v>
      </c>
      <c r="P186" s="58">
        <v>45498</v>
      </c>
      <c r="Q186" s="58">
        <v>45498</v>
      </c>
      <c r="R186" s="56" t="s">
        <v>778</v>
      </c>
      <c r="S186" s="59">
        <v>0</v>
      </c>
      <c r="T186" s="60">
        <v>5.45</v>
      </c>
      <c r="U186" s="77">
        <v>31.90005</v>
      </c>
      <c r="V186" s="77">
        <v>95.700150000000008</v>
      </c>
      <c r="W186" s="77">
        <v>127.6002</v>
      </c>
    </row>
    <row r="187" spans="1:23">
      <c r="A187" s="55">
        <v>800</v>
      </c>
      <c r="B187" s="56" t="s">
        <v>779</v>
      </c>
      <c r="C187" s="56" t="s">
        <v>780</v>
      </c>
      <c r="D187" s="56" t="s">
        <v>25</v>
      </c>
      <c r="E187" s="56" t="s">
        <v>26</v>
      </c>
      <c r="F187" s="56" t="s">
        <v>27</v>
      </c>
      <c r="G187" s="56" t="s">
        <v>28</v>
      </c>
      <c r="H187" s="56" t="s">
        <v>46</v>
      </c>
      <c r="I187" s="56" t="s">
        <v>40</v>
      </c>
      <c r="J187" s="57">
        <v>12344740.75</v>
      </c>
      <c r="K187" s="56" t="s">
        <v>781</v>
      </c>
      <c r="L187" s="56" t="s">
        <v>150</v>
      </c>
      <c r="M187" s="56" t="s">
        <v>33</v>
      </c>
      <c r="N187" s="51">
        <v>7.3</v>
      </c>
      <c r="O187" s="58">
        <v>44706</v>
      </c>
      <c r="P187" s="58">
        <v>44951</v>
      </c>
      <c r="Q187" s="58">
        <v>44967</v>
      </c>
      <c r="R187" s="56" t="s">
        <v>782</v>
      </c>
      <c r="S187" s="59">
        <v>0</v>
      </c>
      <c r="T187" s="60">
        <v>7.3</v>
      </c>
      <c r="U187" s="77">
        <v>22.994999999999997</v>
      </c>
      <c r="V187" s="77">
        <v>68.984999999999985</v>
      </c>
      <c r="W187" s="77">
        <v>91.97999999999999</v>
      </c>
    </row>
    <row r="188" spans="1:23">
      <c r="A188" s="55">
        <v>801</v>
      </c>
      <c r="B188" s="56" t="s">
        <v>783</v>
      </c>
      <c r="C188" s="56" t="s">
        <v>784</v>
      </c>
      <c r="D188" s="56" t="s">
        <v>25</v>
      </c>
      <c r="E188" s="56" t="s">
        <v>26</v>
      </c>
      <c r="F188" s="56" t="s">
        <v>27</v>
      </c>
      <c r="G188" s="56" t="s">
        <v>28</v>
      </c>
      <c r="H188" s="56" t="s">
        <v>46</v>
      </c>
      <c r="I188" s="56" t="s">
        <v>40</v>
      </c>
      <c r="J188" s="57">
        <v>29494976.219999999</v>
      </c>
      <c r="K188" s="56" t="s">
        <v>769</v>
      </c>
      <c r="L188" s="56" t="s">
        <v>128</v>
      </c>
      <c r="M188" s="56" t="s">
        <v>33</v>
      </c>
      <c r="N188" s="51">
        <v>3.7749999999999999</v>
      </c>
      <c r="O188" s="58">
        <v>44676</v>
      </c>
      <c r="P188" s="58">
        <v>45376</v>
      </c>
      <c r="Q188" s="58">
        <v>45422</v>
      </c>
      <c r="R188" s="56" t="s">
        <v>785</v>
      </c>
      <c r="S188" s="59">
        <v>0</v>
      </c>
      <c r="T188" s="60">
        <v>3.78</v>
      </c>
      <c r="U188" s="77">
        <v>11.891249999999999</v>
      </c>
      <c r="V188" s="77">
        <v>35.673749999999998</v>
      </c>
      <c r="W188" s="77">
        <v>47.564999999999998</v>
      </c>
    </row>
    <row r="189" spans="1:23">
      <c r="A189" s="55">
        <v>803</v>
      </c>
      <c r="B189" s="56" t="s">
        <v>786</v>
      </c>
      <c r="C189" s="56" t="s">
        <v>787</v>
      </c>
      <c r="D189" s="56" t="s">
        <v>25</v>
      </c>
      <c r="E189" s="56" t="s">
        <v>26</v>
      </c>
      <c r="F189" s="56" t="s">
        <v>27</v>
      </c>
      <c r="G189" s="56" t="s">
        <v>28</v>
      </c>
      <c r="H189" s="56" t="s">
        <v>39</v>
      </c>
      <c r="I189" s="56" t="s">
        <v>40</v>
      </c>
      <c r="J189" s="57">
        <v>41387238.090000004</v>
      </c>
      <c r="K189" s="56" t="s">
        <v>553</v>
      </c>
      <c r="L189" s="56" t="s">
        <v>128</v>
      </c>
      <c r="M189" s="56" t="s">
        <v>33</v>
      </c>
      <c r="N189" s="51">
        <v>13.1</v>
      </c>
      <c r="O189" s="58">
        <v>44706</v>
      </c>
      <c r="P189" s="58">
        <v>45163</v>
      </c>
      <c r="Q189" s="58">
        <v>45163</v>
      </c>
      <c r="R189" s="56" t="s">
        <v>788</v>
      </c>
      <c r="S189" s="59">
        <v>0</v>
      </c>
      <c r="T189" s="60">
        <v>13.1</v>
      </c>
      <c r="U189" s="77">
        <v>76.634999999999991</v>
      </c>
      <c r="V189" s="77">
        <v>229.90499999999997</v>
      </c>
      <c r="W189" s="77">
        <v>306.53999999999996</v>
      </c>
    </row>
    <row r="190" spans="1:23">
      <c r="A190" s="55">
        <v>804</v>
      </c>
      <c r="B190" s="56" t="s">
        <v>789</v>
      </c>
      <c r="C190" s="56" t="s">
        <v>790</v>
      </c>
      <c r="D190" s="56" t="s">
        <v>25</v>
      </c>
      <c r="E190" s="56" t="s">
        <v>26</v>
      </c>
      <c r="F190" s="56" t="s">
        <v>27</v>
      </c>
      <c r="G190" s="56" t="s">
        <v>28</v>
      </c>
      <c r="H190" s="56" t="s">
        <v>39</v>
      </c>
      <c r="I190" s="56" t="s">
        <v>40</v>
      </c>
      <c r="J190" s="57">
        <v>40044389.710000001</v>
      </c>
      <c r="K190" s="56" t="s">
        <v>791</v>
      </c>
      <c r="L190" s="56" t="s">
        <v>150</v>
      </c>
      <c r="M190" s="56" t="s">
        <v>33</v>
      </c>
      <c r="N190" s="51">
        <v>11.56</v>
      </c>
      <c r="O190" s="58">
        <v>44706</v>
      </c>
      <c r="P190" s="58">
        <v>45194</v>
      </c>
      <c r="Q190" s="58">
        <v>45260</v>
      </c>
      <c r="R190" s="56" t="s">
        <v>792</v>
      </c>
      <c r="S190" s="59">
        <v>0</v>
      </c>
      <c r="T190" s="60">
        <v>11.56</v>
      </c>
      <c r="U190" s="77">
        <v>67.626000000000005</v>
      </c>
      <c r="V190" s="77">
        <v>202.87800000000001</v>
      </c>
      <c r="W190" s="77">
        <v>270.50400000000002</v>
      </c>
    </row>
    <row r="191" spans="1:23">
      <c r="A191" s="55">
        <v>807</v>
      </c>
      <c r="B191" s="56" t="s">
        <v>793</v>
      </c>
      <c r="C191" s="56" t="s">
        <v>794</v>
      </c>
      <c r="D191" s="56" t="s">
        <v>25</v>
      </c>
      <c r="E191" s="56" t="s">
        <v>26</v>
      </c>
      <c r="F191" s="56" t="s">
        <v>27</v>
      </c>
      <c r="G191" s="56" t="s">
        <v>28</v>
      </c>
      <c r="H191" s="56" t="s">
        <v>46</v>
      </c>
      <c r="I191" s="56" t="s">
        <v>40</v>
      </c>
      <c r="J191" s="57">
        <v>21427900.609999999</v>
      </c>
      <c r="K191" s="56" t="s">
        <v>795</v>
      </c>
      <c r="L191" s="56" t="s">
        <v>150</v>
      </c>
      <c r="M191" s="56" t="s">
        <v>33</v>
      </c>
      <c r="N191" s="51">
        <v>9.89</v>
      </c>
      <c r="O191" s="58">
        <v>44676</v>
      </c>
      <c r="P191" s="58">
        <v>45224</v>
      </c>
      <c r="Q191" s="58">
        <v>45260</v>
      </c>
      <c r="R191" s="56" t="s">
        <v>796</v>
      </c>
      <c r="S191" s="59">
        <v>0</v>
      </c>
      <c r="T191" s="60">
        <v>9.89</v>
      </c>
      <c r="U191" s="77">
        <v>31.153500000000001</v>
      </c>
      <c r="V191" s="77">
        <v>93.460499999999996</v>
      </c>
      <c r="W191" s="77">
        <v>124.614</v>
      </c>
    </row>
    <row r="192" spans="1:23">
      <c r="A192" s="55">
        <v>808</v>
      </c>
      <c r="B192" s="56" t="s">
        <v>797</v>
      </c>
      <c r="C192" s="56" t="s">
        <v>798</v>
      </c>
      <c r="D192" s="56" t="s">
        <v>25</v>
      </c>
      <c r="E192" s="56" t="s">
        <v>26</v>
      </c>
      <c r="F192" s="56" t="s">
        <v>27</v>
      </c>
      <c r="G192" s="56" t="s">
        <v>28</v>
      </c>
      <c r="H192" s="56" t="s">
        <v>39</v>
      </c>
      <c r="I192" s="56" t="s">
        <v>40</v>
      </c>
      <c r="J192" s="57">
        <v>12007157.460000001</v>
      </c>
      <c r="K192" s="56" t="s">
        <v>799</v>
      </c>
      <c r="L192" s="56" t="s">
        <v>150</v>
      </c>
      <c r="M192" s="56" t="s">
        <v>33</v>
      </c>
      <c r="N192" s="51">
        <v>5.7720000000000002</v>
      </c>
      <c r="O192" s="58">
        <v>44676</v>
      </c>
      <c r="P192" s="58">
        <v>45163</v>
      </c>
      <c r="Q192" s="58">
        <v>45222</v>
      </c>
      <c r="R192" s="56" t="s">
        <v>800</v>
      </c>
      <c r="S192" s="59">
        <v>0</v>
      </c>
      <c r="T192" s="60">
        <v>5.77</v>
      </c>
      <c r="U192" s="77">
        <v>33.766199999999998</v>
      </c>
      <c r="V192" s="77">
        <v>101.29859999999999</v>
      </c>
      <c r="W192" s="77">
        <v>135.06479999999999</v>
      </c>
    </row>
    <row r="193" spans="1:23">
      <c r="A193" s="55">
        <v>810</v>
      </c>
      <c r="B193" s="56" t="s">
        <v>801</v>
      </c>
      <c r="C193" s="56" t="s">
        <v>802</v>
      </c>
      <c r="D193" s="56" t="s">
        <v>25</v>
      </c>
      <c r="E193" s="56" t="s">
        <v>26</v>
      </c>
      <c r="F193" s="56" t="s">
        <v>27</v>
      </c>
      <c r="G193" s="56" t="s">
        <v>28</v>
      </c>
      <c r="H193" s="56" t="s">
        <v>39</v>
      </c>
      <c r="I193" s="56" t="s">
        <v>40</v>
      </c>
      <c r="J193" s="57">
        <v>16279298.75</v>
      </c>
      <c r="K193" s="56" t="s">
        <v>803</v>
      </c>
      <c r="L193" s="56" t="s">
        <v>150</v>
      </c>
      <c r="M193" s="56" t="s">
        <v>33</v>
      </c>
      <c r="N193" s="51">
        <v>7.5</v>
      </c>
      <c r="O193" s="58">
        <v>44676</v>
      </c>
      <c r="P193" s="58">
        <v>45132</v>
      </c>
      <c r="Q193" s="58">
        <v>45177</v>
      </c>
      <c r="R193" s="56" t="s">
        <v>804</v>
      </c>
      <c r="S193" s="59">
        <v>0</v>
      </c>
      <c r="T193" s="60">
        <v>7.5</v>
      </c>
      <c r="U193" s="77">
        <v>43.875</v>
      </c>
      <c r="V193" s="77">
        <v>131.625</v>
      </c>
      <c r="W193" s="77">
        <v>175.5</v>
      </c>
    </row>
    <row r="194" spans="1:23">
      <c r="A194" s="55">
        <v>811</v>
      </c>
      <c r="B194" s="56" t="s">
        <v>805</v>
      </c>
      <c r="C194" s="56" t="s">
        <v>806</v>
      </c>
      <c r="D194" s="56" t="s">
        <v>25</v>
      </c>
      <c r="E194" s="56" t="s">
        <v>26</v>
      </c>
      <c r="F194" s="56" t="s">
        <v>27</v>
      </c>
      <c r="G194" s="56" t="s">
        <v>28</v>
      </c>
      <c r="H194" s="56" t="s">
        <v>46</v>
      </c>
      <c r="I194" s="56" t="s">
        <v>40</v>
      </c>
      <c r="J194" s="57">
        <v>26176421.510000002</v>
      </c>
      <c r="K194" s="56" t="s">
        <v>807</v>
      </c>
      <c r="L194" s="56" t="s">
        <v>150</v>
      </c>
      <c r="M194" s="56" t="s">
        <v>33</v>
      </c>
      <c r="N194" s="51">
        <v>12.77</v>
      </c>
      <c r="O194" s="58">
        <v>44706</v>
      </c>
      <c r="P194" s="58">
        <v>45285</v>
      </c>
      <c r="Q194" s="58">
        <v>45393</v>
      </c>
      <c r="R194" s="56" t="s">
        <v>808</v>
      </c>
      <c r="S194" s="59">
        <v>0</v>
      </c>
      <c r="T194" s="60">
        <v>12.77</v>
      </c>
      <c r="U194" s="77">
        <v>40.225499999999997</v>
      </c>
      <c r="V194" s="77">
        <v>120.67649999999999</v>
      </c>
      <c r="W194" s="77">
        <v>160.90199999999999</v>
      </c>
    </row>
    <row r="195" spans="1:23">
      <c r="A195" s="55">
        <v>813</v>
      </c>
      <c r="B195" s="56" t="s">
        <v>809</v>
      </c>
      <c r="C195" s="56" t="s">
        <v>810</v>
      </c>
      <c r="D195" s="56" t="s">
        <v>25</v>
      </c>
      <c r="E195" s="56" t="s">
        <v>26</v>
      </c>
      <c r="F195" s="56" t="s">
        <v>27</v>
      </c>
      <c r="G195" s="56" t="s">
        <v>28</v>
      </c>
      <c r="H195" s="56" t="s">
        <v>39</v>
      </c>
      <c r="I195" s="56" t="s">
        <v>40</v>
      </c>
      <c r="J195" s="57">
        <v>28242710.850000001</v>
      </c>
      <c r="K195" s="56" t="s">
        <v>811</v>
      </c>
      <c r="L195" s="56" t="s">
        <v>150</v>
      </c>
      <c r="M195" s="56" t="s">
        <v>33</v>
      </c>
      <c r="N195" s="51">
        <v>12.76</v>
      </c>
      <c r="O195" s="58">
        <v>44706</v>
      </c>
      <c r="P195" s="58">
        <v>45163</v>
      </c>
      <c r="Q195" s="58">
        <v>45163</v>
      </c>
      <c r="R195" s="56" t="s">
        <v>812</v>
      </c>
      <c r="S195" s="59">
        <v>0</v>
      </c>
      <c r="T195" s="60">
        <v>12.76</v>
      </c>
      <c r="U195" s="77">
        <v>74.646000000000001</v>
      </c>
      <c r="V195" s="77">
        <v>223.93799999999999</v>
      </c>
      <c r="W195" s="77">
        <v>298.584</v>
      </c>
    </row>
    <row r="196" spans="1:23">
      <c r="A196" s="55">
        <v>814</v>
      </c>
      <c r="B196" s="56" t="s">
        <v>813</v>
      </c>
      <c r="C196" s="56" t="s">
        <v>814</v>
      </c>
      <c r="D196" s="56" t="s">
        <v>25</v>
      </c>
      <c r="E196" s="56" t="s">
        <v>26</v>
      </c>
      <c r="F196" s="56" t="s">
        <v>27</v>
      </c>
      <c r="G196" s="56" t="s">
        <v>28</v>
      </c>
      <c r="H196" s="56" t="s">
        <v>39</v>
      </c>
      <c r="I196" s="56" t="s">
        <v>40</v>
      </c>
      <c r="J196" s="57">
        <v>19131810.280000001</v>
      </c>
      <c r="K196" s="56" t="s">
        <v>660</v>
      </c>
      <c r="L196" s="56" t="s">
        <v>150</v>
      </c>
      <c r="M196" s="56" t="s">
        <v>33</v>
      </c>
      <c r="N196" s="51">
        <v>5.78</v>
      </c>
      <c r="O196" s="58">
        <v>44742</v>
      </c>
      <c r="P196" s="58">
        <v>45746</v>
      </c>
      <c r="Q196" s="58">
        <v>45757</v>
      </c>
      <c r="R196" s="56" t="s">
        <v>815</v>
      </c>
      <c r="S196" s="59">
        <v>0</v>
      </c>
      <c r="T196" s="60">
        <v>5.78</v>
      </c>
      <c r="U196" s="77">
        <v>33.813000000000002</v>
      </c>
      <c r="V196" s="77">
        <v>101.43900000000001</v>
      </c>
      <c r="W196" s="77">
        <v>135.25200000000001</v>
      </c>
    </row>
    <row r="197" spans="1:23">
      <c r="A197" s="55">
        <v>817</v>
      </c>
      <c r="B197" s="56" t="s">
        <v>816</v>
      </c>
      <c r="C197" s="56" t="s">
        <v>817</v>
      </c>
      <c r="D197" s="56" t="s">
        <v>25</v>
      </c>
      <c r="E197" s="56" t="s">
        <v>26</v>
      </c>
      <c r="F197" s="56" t="s">
        <v>27</v>
      </c>
      <c r="G197" s="56" t="s">
        <v>28</v>
      </c>
      <c r="H197" s="56" t="s">
        <v>39</v>
      </c>
      <c r="I197" s="56" t="s">
        <v>40</v>
      </c>
      <c r="J197" s="57">
        <v>22697407.75</v>
      </c>
      <c r="K197" s="56" t="s">
        <v>818</v>
      </c>
      <c r="L197" s="56" t="s">
        <v>355</v>
      </c>
      <c r="M197" s="56" t="s">
        <v>33</v>
      </c>
      <c r="N197" s="51">
        <v>14</v>
      </c>
      <c r="O197" s="58">
        <v>44686</v>
      </c>
      <c r="P197" s="58">
        <v>45204</v>
      </c>
      <c r="Q197" s="58">
        <v>45229</v>
      </c>
      <c r="R197" s="56" t="s">
        <v>819</v>
      </c>
      <c r="S197" s="59">
        <v>0</v>
      </c>
      <c r="T197" s="60">
        <v>14</v>
      </c>
      <c r="U197" s="77">
        <v>81.899999999999991</v>
      </c>
      <c r="V197" s="77">
        <v>245.7</v>
      </c>
      <c r="W197" s="77">
        <v>327.59999999999997</v>
      </c>
    </row>
    <row r="198" spans="1:23">
      <c r="A198" s="55">
        <v>818</v>
      </c>
      <c r="B198" s="56" t="s">
        <v>820</v>
      </c>
      <c r="C198" s="56" t="s">
        <v>821</v>
      </c>
      <c r="D198" s="56" t="s">
        <v>25</v>
      </c>
      <c r="E198" s="56" t="s">
        <v>26</v>
      </c>
      <c r="F198" s="56" t="s">
        <v>27</v>
      </c>
      <c r="G198" s="56" t="s">
        <v>28</v>
      </c>
      <c r="H198" s="56" t="s">
        <v>46</v>
      </c>
      <c r="I198" s="56" t="s">
        <v>40</v>
      </c>
      <c r="J198" s="57">
        <v>3250325.28</v>
      </c>
      <c r="K198" s="56" t="s">
        <v>822</v>
      </c>
      <c r="L198" s="56" t="s">
        <v>128</v>
      </c>
      <c r="M198" s="56" t="s">
        <v>33</v>
      </c>
      <c r="N198" s="51">
        <v>6</v>
      </c>
      <c r="O198" s="58">
        <v>44686</v>
      </c>
      <c r="P198" s="58">
        <v>44990</v>
      </c>
      <c r="Q198" s="58">
        <v>44990</v>
      </c>
      <c r="R198" s="56" t="s">
        <v>823</v>
      </c>
      <c r="S198" s="59">
        <v>0</v>
      </c>
      <c r="T198" s="60">
        <v>6</v>
      </c>
      <c r="U198" s="77">
        <v>18.899999999999999</v>
      </c>
      <c r="V198" s="77">
        <v>56.699999999999996</v>
      </c>
      <c r="W198" s="77">
        <v>75.599999999999994</v>
      </c>
    </row>
    <row r="199" spans="1:23">
      <c r="A199" s="55">
        <v>819</v>
      </c>
      <c r="B199" s="56" t="s">
        <v>824</v>
      </c>
      <c r="C199" s="56" t="s">
        <v>825</v>
      </c>
      <c r="D199" s="56" t="s">
        <v>25</v>
      </c>
      <c r="E199" s="56" t="s">
        <v>26</v>
      </c>
      <c r="F199" s="56" t="s">
        <v>27</v>
      </c>
      <c r="G199" s="56" t="s">
        <v>28</v>
      </c>
      <c r="H199" s="56" t="s">
        <v>39</v>
      </c>
      <c r="I199" s="56" t="s">
        <v>40</v>
      </c>
      <c r="J199" s="57">
        <v>24024943.329999998</v>
      </c>
      <c r="K199" s="56" t="s">
        <v>826</v>
      </c>
      <c r="L199" s="56" t="s">
        <v>355</v>
      </c>
      <c r="M199" s="56" t="s">
        <v>33</v>
      </c>
      <c r="N199" s="51">
        <v>16.100000000000001</v>
      </c>
      <c r="O199" s="58">
        <v>44676</v>
      </c>
      <c r="P199" s="58">
        <v>45347</v>
      </c>
      <c r="Q199" s="58">
        <v>45420</v>
      </c>
      <c r="R199" s="56" t="s">
        <v>827</v>
      </c>
      <c r="S199" s="59">
        <v>0</v>
      </c>
      <c r="T199" s="60">
        <v>16.100000000000001</v>
      </c>
      <c r="U199" s="77">
        <v>94.185000000000002</v>
      </c>
      <c r="V199" s="77">
        <v>282.55500000000001</v>
      </c>
      <c r="W199" s="77">
        <v>376.74</v>
      </c>
    </row>
    <row r="200" spans="1:23">
      <c r="A200" s="55">
        <v>820</v>
      </c>
      <c r="B200" s="56" t="s">
        <v>828</v>
      </c>
      <c r="C200" s="56" t="s">
        <v>829</v>
      </c>
      <c r="D200" s="56" t="s">
        <v>25</v>
      </c>
      <c r="E200" s="56" t="s">
        <v>26</v>
      </c>
      <c r="F200" s="56" t="s">
        <v>27</v>
      </c>
      <c r="G200" s="56" t="s">
        <v>28</v>
      </c>
      <c r="H200" s="56" t="s">
        <v>39</v>
      </c>
      <c r="I200" s="56" t="s">
        <v>40</v>
      </c>
      <c r="J200" s="57">
        <v>35649879.259999998</v>
      </c>
      <c r="K200" s="56" t="s">
        <v>830</v>
      </c>
      <c r="L200" s="56" t="s">
        <v>128</v>
      </c>
      <c r="M200" s="56" t="s">
        <v>33</v>
      </c>
      <c r="N200" s="51">
        <v>8.1999999999999993</v>
      </c>
      <c r="O200" s="58">
        <v>44713</v>
      </c>
      <c r="P200" s="58">
        <v>45139</v>
      </c>
      <c r="Q200" s="58">
        <v>45153</v>
      </c>
      <c r="R200" s="56" t="s">
        <v>831</v>
      </c>
      <c r="S200" s="59">
        <v>0</v>
      </c>
      <c r="T200" s="60">
        <v>8.1999999999999993</v>
      </c>
      <c r="U200" s="77">
        <v>47.969999999999992</v>
      </c>
      <c r="V200" s="77">
        <v>143.90999999999997</v>
      </c>
      <c r="W200" s="77">
        <v>191.87999999999997</v>
      </c>
    </row>
    <row r="201" spans="1:23">
      <c r="A201" s="55">
        <v>821</v>
      </c>
      <c r="B201" s="56" t="s">
        <v>832</v>
      </c>
      <c r="C201" s="56" t="s">
        <v>833</v>
      </c>
      <c r="D201" s="56" t="s">
        <v>25</v>
      </c>
      <c r="E201" s="56" t="s">
        <v>26</v>
      </c>
      <c r="F201" s="56" t="s">
        <v>27</v>
      </c>
      <c r="G201" s="56" t="s">
        <v>28</v>
      </c>
      <c r="H201" s="56" t="s">
        <v>39</v>
      </c>
      <c r="I201" s="56" t="s">
        <v>40</v>
      </c>
      <c r="J201" s="57">
        <v>19578217.969999999</v>
      </c>
      <c r="K201" s="56" t="s">
        <v>834</v>
      </c>
      <c r="L201" s="56" t="s">
        <v>355</v>
      </c>
      <c r="M201" s="56" t="s">
        <v>33</v>
      </c>
      <c r="N201" s="51">
        <v>8.34</v>
      </c>
      <c r="O201" s="58">
        <v>44686</v>
      </c>
      <c r="P201" s="58">
        <v>45235</v>
      </c>
      <c r="Q201" s="58">
        <v>45311</v>
      </c>
      <c r="R201" s="56" t="s">
        <v>835</v>
      </c>
      <c r="S201" s="59">
        <v>0</v>
      </c>
      <c r="T201" s="60">
        <v>8.34</v>
      </c>
      <c r="U201" s="77">
        <v>48.788999999999994</v>
      </c>
      <c r="V201" s="77">
        <v>146.36699999999999</v>
      </c>
      <c r="W201" s="77">
        <v>195.15599999999998</v>
      </c>
    </row>
    <row r="202" spans="1:23">
      <c r="A202" s="55">
        <v>822</v>
      </c>
      <c r="B202" s="56" t="s">
        <v>836</v>
      </c>
      <c r="C202" s="56" t="s">
        <v>837</v>
      </c>
      <c r="D202" s="56" t="s">
        <v>25</v>
      </c>
      <c r="E202" s="56" t="s">
        <v>26</v>
      </c>
      <c r="F202" s="56" t="s">
        <v>27</v>
      </c>
      <c r="G202" s="56" t="s">
        <v>28</v>
      </c>
      <c r="H202" s="56" t="s">
        <v>39</v>
      </c>
      <c r="I202" s="56" t="s">
        <v>40</v>
      </c>
      <c r="J202" s="57">
        <v>28218103.870000001</v>
      </c>
      <c r="K202" s="56" t="s">
        <v>838</v>
      </c>
      <c r="L202" s="56" t="s">
        <v>355</v>
      </c>
      <c r="M202" s="56" t="s">
        <v>33</v>
      </c>
      <c r="N202" s="51">
        <v>14.5</v>
      </c>
      <c r="O202" s="58">
        <v>44742</v>
      </c>
      <c r="P202" s="58">
        <v>45565</v>
      </c>
      <c r="Q202" s="58">
        <v>45565</v>
      </c>
      <c r="R202" s="56" t="s">
        <v>839</v>
      </c>
      <c r="S202" s="59">
        <v>0</v>
      </c>
      <c r="T202" s="60">
        <v>14.5</v>
      </c>
      <c r="U202" s="77">
        <v>84.824999999999989</v>
      </c>
      <c r="V202" s="77">
        <v>254.47499999999997</v>
      </c>
      <c r="W202" s="77">
        <v>339.29999999999995</v>
      </c>
    </row>
    <row r="203" spans="1:23">
      <c r="A203" s="55">
        <v>823</v>
      </c>
      <c r="B203" s="56" t="s">
        <v>840</v>
      </c>
      <c r="C203" s="56" t="s">
        <v>841</v>
      </c>
      <c r="D203" s="56" t="s">
        <v>25</v>
      </c>
      <c r="E203" s="56" t="s">
        <v>26</v>
      </c>
      <c r="F203" s="56" t="s">
        <v>27</v>
      </c>
      <c r="G203" s="56" t="s">
        <v>28</v>
      </c>
      <c r="H203" s="56" t="s">
        <v>39</v>
      </c>
      <c r="I203" s="56" t="s">
        <v>40</v>
      </c>
      <c r="J203" s="57">
        <v>19301595.199999999</v>
      </c>
      <c r="K203" s="56" t="s">
        <v>842</v>
      </c>
      <c r="L203" s="56" t="s">
        <v>128</v>
      </c>
      <c r="M203" s="56" t="s">
        <v>33</v>
      </c>
      <c r="N203" s="51">
        <v>8.5</v>
      </c>
      <c r="O203" s="58">
        <v>44706</v>
      </c>
      <c r="P203" s="58">
        <v>45071</v>
      </c>
      <c r="Q203" s="58">
        <v>45071</v>
      </c>
      <c r="R203" s="56" t="s">
        <v>843</v>
      </c>
      <c r="S203" s="59">
        <v>0</v>
      </c>
      <c r="T203" s="60">
        <v>8.5</v>
      </c>
      <c r="U203" s="77">
        <v>49.724999999999994</v>
      </c>
      <c r="V203" s="77">
        <v>149.17499999999998</v>
      </c>
      <c r="W203" s="77">
        <v>198.89999999999998</v>
      </c>
    </row>
    <row r="204" spans="1:23">
      <c r="A204" s="55">
        <v>824</v>
      </c>
      <c r="B204" s="56" t="s">
        <v>844</v>
      </c>
      <c r="C204" s="56" t="s">
        <v>845</v>
      </c>
      <c r="D204" s="56" t="s">
        <v>25</v>
      </c>
      <c r="E204" s="56" t="s">
        <v>26</v>
      </c>
      <c r="F204" s="56" t="s">
        <v>27</v>
      </c>
      <c r="G204" s="56" t="s">
        <v>28</v>
      </c>
      <c r="H204" s="56" t="s">
        <v>39</v>
      </c>
      <c r="I204" s="56" t="s">
        <v>40</v>
      </c>
      <c r="J204" s="57">
        <v>13747403.039999999</v>
      </c>
      <c r="K204" s="56" t="s">
        <v>846</v>
      </c>
      <c r="L204" s="56" t="s">
        <v>355</v>
      </c>
      <c r="M204" s="56" t="s">
        <v>33</v>
      </c>
      <c r="N204" s="51">
        <v>6.4779999999999998</v>
      </c>
      <c r="O204" s="58">
        <v>44686</v>
      </c>
      <c r="P204" s="58">
        <v>45112</v>
      </c>
      <c r="Q204" s="58">
        <v>45153</v>
      </c>
      <c r="R204" s="56" t="s">
        <v>847</v>
      </c>
      <c r="S204" s="59">
        <v>0</v>
      </c>
      <c r="T204" s="60">
        <v>6.48</v>
      </c>
      <c r="U204" s="77">
        <v>37.896299999999997</v>
      </c>
      <c r="V204" s="77">
        <v>113.68889999999999</v>
      </c>
      <c r="W204" s="77">
        <v>151.58519999999999</v>
      </c>
    </row>
    <row r="205" spans="1:23">
      <c r="A205" s="55">
        <v>825</v>
      </c>
      <c r="B205" s="56" t="s">
        <v>848</v>
      </c>
      <c r="C205" s="56" t="s">
        <v>849</v>
      </c>
      <c r="D205" s="56" t="s">
        <v>25</v>
      </c>
      <c r="E205" s="56" t="s">
        <v>26</v>
      </c>
      <c r="F205" s="56" t="s">
        <v>27</v>
      </c>
      <c r="G205" s="56" t="s">
        <v>28</v>
      </c>
      <c r="H205" s="56" t="s">
        <v>39</v>
      </c>
      <c r="I205" s="56" t="s">
        <v>40</v>
      </c>
      <c r="J205" s="57">
        <v>5449875.8700000001</v>
      </c>
      <c r="K205" s="56" t="s">
        <v>850</v>
      </c>
      <c r="L205" s="56" t="s">
        <v>396</v>
      </c>
      <c r="M205" s="56" t="s">
        <v>33</v>
      </c>
      <c r="N205" s="51">
        <v>3.76</v>
      </c>
      <c r="O205" s="58">
        <v>44676</v>
      </c>
      <c r="P205" s="58">
        <v>45285</v>
      </c>
      <c r="Q205" s="58">
        <v>45407</v>
      </c>
      <c r="R205" s="56" t="s">
        <v>851</v>
      </c>
      <c r="S205" s="59">
        <v>0</v>
      </c>
      <c r="T205" s="60">
        <v>3.76</v>
      </c>
      <c r="U205" s="77">
        <v>21.995999999999999</v>
      </c>
      <c r="V205" s="77">
        <v>65.988</v>
      </c>
      <c r="W205" s="77">
        <v>87.983999999999995</v>
      </c>
    </row>
    <row r="206" spans="1:23">
      <c r="A206" s="55">
        <v>826</v>
      </c>
      <c r="B206" s="56" t="s">
        <v>852</v>
      </c>
      <c r="C206" s="56" t="s">
        <v>853</v>
      </c>
      <c r="D206" s="56" t="s">
        <v>25</v>
      </c>
      <c r="E206" s="56" t="s">
        <v>26</v>
      </c>
      <c r="F206" s="56" t="s">
        <v>27</v>
      </c>
      <c r="G206" s="56" t="s">
        <v>28</v>
      </c>
      <c r="H206" s="56" t="s">
        <v>39</v>
      </c>
      <c r="I206" s="56" t="s">
        <v>40</v>
      </c>
      <c r="J206" s="57">
        <v>19272027.289999999</v>
      </c>
      <c r="K206" s="56" t="s">
        <v>850</v>
      </c>
      <c r="L206" s="56" t="s">
        <v>396</v>
      </c>
      <c r="M206" s="56" t="s">
        <v>33</v>
      </c>
      <c r="N206" s="51">
        <v>10.44</v>
      </c>
      <c r="O206" s="58">
        <v>44676</v>
      </c>
      <c r="P206" s="58">
        <v>45407</v>
      </c>
      <c r="Q206" s="58">
        <v>45407</v>
      </c>
      <c r="R206" s="56" t="s">
        <v>854</v>
      </c>
      <c r="S206" s="59">
        <v>0</v>
      </c>
      <c r="T206" s="60">
        <v>10.44</v>
      </c>
      <c r="U206" s="77">
        <v>61.073999999999991</v>
      </c>
      <c r="V206" s="77">
        <v>183.22199999999998</v>
      </c>
      <c r="W206" s="77">
        <v>244.29599999999996</v>
      </c>
    </row>
    <row r="207" spans="1:23" s="62" customFormat="1">
      <c r="A207" s="55">
        <v>827</v>
      </c>
      <c r="B207" s="56" t="s">
        <v>855</v>
      </c>
      <c r="C207" s="56" t="s">
        <v>856</v>
      </c>
      <c r="D207" s="56" t="s">
        <v>25</v>
      </c>
      <c r="E207" s="56" t="s">
        <v>26</v>
      </c>
      <c r="F207" s="56" t="s">
        <v>27</v>
      </c>
      <c r="G207" s="56" t="s">
        <v>28</v>
      </c>
      <c r="H207" s="56" t="s">
        <v>39</v>
      </c>
      <c r="I207" s="56" t="s">
        <v>40</v>
      </c>
      <c r="J207" s="57">
        <v>34449881.479999997</v>
      </c>
      <c r="K207" s="56" t="s">
        <v>857</v>
      </c>
      <c r="L207" s="56" t="s">
        <v>396</v>
      </c>
      <c r="M207" s="56" t="s">
        <v>33</v>
      </c>
      <c r="N207" s="51">
        <v>12.87</v>
      </c>
      <c r="O207" s="58">
        <v>44706</v>
      </c>
      <c r="P207" s="58">
        <v>45255</v>
      </c>
      <c r="Q207" s="58">
        <v>45300</v>
      </c>
      <c r="R207" s="56" t="s">
        <v>858</v>
      </c>
      <c r="S207" s="59">
        <v>0</v>
      </c>
      <c r="T207" s="60">
        <v>12.87</v>
      </c>
      <c r="U207" s="77">
        <v>75.28949999999999</v>
      </c>
      <c r="V207" s="77">
        <v>225.86849999999998</v>
      </c>
      <c r="W207" s="77">
        <v>301.15799999999996</v>
      </c>
    </row>
    <row r="208" spans="1:23">
      <c r="A208" s="55">
        <v>828</v>
      </c>
      <c r="B208" s="56" t="s">
        <v>859</v>
      </c>
      <c r="C208" s="56" t="s">
        <v>860</v>
      </c>
      <c r="D208" s="56" t="s">
        <v>25</v>
      </c>
      <c r="E208" s="56" t="s">
        <v>26</v>
      </c>
      <c r="F208" s="56" t="s">
        <v>27</v>
      </c>
      <c r="G208" s="56" t="s">
        <v>28</v>
      </c>
      <c r="H208" s="56" t="s">
        <v>39</v>
      </c>
      <c r="I208" s="56" t="s">
        <v>40</v>
      </c>
      <c r="J208" s="57">
        <v>44270837.5</v>
      </c>
      <c r="K208" s="56" t="s">
        <v>861</v>
      </c>
      <c r="L208" s="56" t="s">
        <v>396</v>
      </c>
      <c r="M208" s="56" t="s">
        <v>33</v>
      </c>
      <c r="N208" s="51">
        <v>17.07</v>
      </c>
      <c r="O208" s="58">
        <v>44713</v>
      </c>
      <c r="P208" s="58">
        <v>45261</v>
      </c>
      <c r="Q208" s="58">
        <v>45316</v>
      </c>
      <c r="R208" s="56" t="s">
        <v>862</v>
      </c>
      <c r="S208" s="59">
        <v>0</v>
      </c>
      <c r="T208" s="60">
        <v>17.07</v>
      </c>
      <c r="U208" s="77">
        <v>99.859499999999997</v>
      </c>
      <c r="V208" s="77">
        <v>299.57849999999996</v>
      </c>
      <c r="W208" s="77">
        <v>399.43799999999999</v>
      </c>
    </row>
    <row r="209" spans="1:23">
      <c r="A209" s="55">
        <v>830</v>
      </c>
      <c r="B209" s="56" t="s">
        <v>863</v>
      </c>
      <c r="C209" s="56" t="s">
        <v>864</v>
      </c>
      <c r="D209" s="56" t="s">
        <v>25</v>
      </c>
      <c r="E209" s="56" t="s">
        <v>26</v>
      </c>
      <c r="F209" s="56" t="s">
        <v>27</v>
      </c>
      <c r="G209" s="56" t="s">
        <v>28</v>
      </c>
      <c r="H209" s="56" t="s">
        <v>39</v>
      </c>
      <c r="I209" s="56" t="s">
        <v>40</v>
      </c>
      <c r="J209" s="57">
        <v>22231833.780000001</v>
      </c>
      <c r="K209" s="56" t="s">
        <v>865</v>
      </c>
      <c r="L209" s="56" t="s">
        <v>396</v>
      </c>
      <c r="M209" s="56" t="s">
        <v>33</v>
      </c>
      <c r="N209" s="51">
        <v>9.82</v>
      </c>
      <c r="O209" s="58">
        <v>44676</v>
      </c>
      <c r="P209" s="58">
        <v>45407</v>
      </c>
      <c r="Q209" s="58">
        <v>45407</v>
      </c>
      <c r="R209" s="56" t="s">
        <v>866</v>
      </c>
      <c r="S209" s="59">
        <v>0</v>
      </c>
      <c r="T209" s="60">
        <v>9.82</v>
      </c>
      <c r="U209" s="77">
        <v>57.446999999999996</v>
      </c>
      <c r="V209" s="77">
        <v>172.34099999999998</v>
      </c>
      <c r="W209" s="77">
        <v>229.78799999999998</v>
      </c>
    </row>
    <row r="210" spans="1:23">
      <c r="A210" s="55">
        <v>831</v>
      </c>
      <c r="B210" s="56" t="s">
        <v>867</v>
      </c>
      <c r="C210" s="56" t="s">
        <v>868</v>
      </c>
      <c r="D210" s="56" t="s">
        <v>25</v>
      </c>
      <c r="E210" s="56" t="s">
        <v>26</v>
      </c>
      <c r="F210" s="56" t="s">
        <v>27</v>
      </c>
      <c r="G210" s="56" t="s">
        <v>28</v>
      </c>
      <c r="H210" s="56" t="s">
        <v>39</v>
      </c>
      <c r="I210" s="56" t="s">
        <v>40</v>
      </c>
      <c r="J210" s="57">
        <v>45966108.280000001</v>
      </c>
      <c r="K210" s="56" t="s">
        <v>869</v>
      </c>
      <c r="L210" s="56" t="s">
        <v>396</v>
      </c>
      <c r="M210" s="56" t="s">
        <v>33</v>
      </c>
      <c r="N210" s="51">
        <v>17.45</v>
      </c>
      <c r="O210" s="58">
        <v>44706</v>
      </c>
      <c r="P210" s="58">
        <v>45255</v>
      </c>
      <c r="Q210" s="58">
        <v>45255</v>
      </c>
      <c r="R210" s="56" t="s">
        <v>870</v>
      </c>
      <c r="S210" s="59">
        <v>0</v>
      </c>
      <c r="T210" s="60">
        <v>17.45</v>
      </c>
      <c r="U210" s="77">
        <v>102.0825</v>
      </c>
      <c r="V210" s="77">
        <v>306.2475</v>
      </c>
      <c r="W210" s="77">
        <v>408.33</v>
      </c>
    </row>
    <row r="211" spans="1:23">
      <c r="A211" s="28">
        <v>832</v>
      </c>
      <c r="B211" s="29" t="s">
        <v>871</v>
      </c>
      <c r="C211" s="29" t="s">
        <v>872</v>
      </c>
      <c r="D211" s="29" t="s">
        <v>25</v>
      </c>
      <c r="E211" s="29" t="s">
        <v>26</v>
      </c>
      <c r="F211" s="29" t="s">
        <v>27</v>
      </c>
      <c r="G211" s="29" t="s">
        <v>28</v>
      </c>
      <c r="H211" s="29" t="s">
        <v>39</v>
      </c>
      <c r="I211" s="29" t="s">
        <v>40</v>
      </c>
      <c r="J211" s="30">
        <v>29198311.66</v>
      </c>
      <c r="K211" s="29" t="s">
        <v>873</v>
      </c>
      <c r="L211" s="29" t="s">
        <v>42</v>
      </c>
      <c r="M211" s="29" t="s">
        <v>691</v>
      </c>
      <c r="N211" s="51">
        <v>3.7</v>
      </c>
      <c r="O211" s="31">
        <v>44676</v>
      </c>
      <c r="P211" s="31">
        <v>46106</v>
      </c>
      <c r="Q211" s="31"/>
      <c r="R211" s="29" t="s">
        <v>874</v>
      </c>
      <c r="S211" s="32">
        <v>0</v>
      </c>
      <c r="T211" s="33">
        <v>3.7</v>
      </c>
      <c r="U211" s="27">
        <v>21.645</v>
      </c>
      <c r="V211" s="27">
        <v>64.935000000000002</v>
      </c>
      <c r="W211" s="27">
        <v>86.58</v>
      </c>
    </row>
    <row r="212" spans="1:23">
      <c r="A212" s="55">
        <v>833</v>
      </c>
      <c r="B212" s="56" t="s">
        <v>875</v>
      </c>
      <c r="C212" s="56" t="s">
        <v>876</v>
      </c>
      <c r="D212" s="56" t="s">
        <v>25</v>
      </c>
      <c r="E212" s="56" t="s">
        <v>26</v>
      </c>
      <c r="F212" s="56" t="s">
        <v>27</v>
      </c>
      <c r="G212" s="56" t="s">
        <v>28</v>
      </c>
      <c r="H212" s="56" t="s">
        <v>46</v>
      </c>
      <c r="I212" s="56" t="s">
        <v>40</v>
      </c>
      <c r="J212" s="57">
        <v>22461173.789999999</v>
      </c>
      <c r="K212" s="56" t="s">
        <v>690</v>
      </c>
      <c r="L212" s="56" t="s">
        <v>42</v>
      </c>
      <c r="M212" s="56" t="s">
        <v>33</v>
      </c>
      <c r="N212" s="51">
        <v>3.8</v>
      </c>
      <c r="O212" s="58">
        <v>44706</v>
      </c>
      <c r="P212" s="58">
        <v>45347</v>
      </c>
      <c r="Q212" s="58">
        <v>45366</v>
      </c>
      <c r="R212" s="56" t="s">
        <v>877</v>
      </c>
      <c r="S212" s="59">
        <v>0</v>
      </c>
      <c r="T212" s="60">
        <v>3.8</v>
      </c>
      <c r="U212" s="77">
        <v>11.969999999999999</v>
      </c>
      <c r="V212" s="77">
        <v>35.909999999999997</v>
      </c>
      <c r="W212" s="77">
        <v>47.879999999999995</v>
      </c>
    </row>
    <row r="213" spans="1:23">
      <c r="A213" s="55">
        <v>836</v>
      </c>
      <c r="B213" s="56" t="s">
        <v>878</v>
      </c>
      <c r="C213" s="56" t="s">
        <v>879</v>
      </c>
      <c r="D213" s="56" t="s">
        <v>25</v>
      </c>
      <c r="E213" s="56" t="s">
        <v>26</v>
      </c>
      <c r="F213" s="56" t="s">
        <v>27</v>
      </c>
      <c r="G213" s="56" t="s">
        <v>28</v>
      </c>
      <c r="H213" s="56" t="s">
        <v>39</v>
      </c>
      <c r="I213" s="56" t="s">
        <v>40</v>
      </c>
      <c r="J213" s="57">
        <v>14662915.380000001</v>
      </c>
      <c r="K213" s="56" t="s">
        <v>880</v>
      </c>
      <c r="L213" s="56" t="s">
        <v>137</v>
      </c>
      <c r="M213" s="56" t="s">
        <v>33</v>
      </c>
      <c r="N213" s="51">
        <v>12.18</v>
      </c>
      <c r="O213" s="58">
        <v>44890</v>
      </c>
      <c r="P213" s="58">
        <v>45255</v>
      </c>
      <c r="Q213" s="58">
        <v>45255</v>
      </c>
      <c r="R213" s="56" t="s">
        <v>881</v>
      </c>
      <c r="S213" s="59">
        <v>0</v>
      </c>
      <c r="T213" s="60">
        <v>12.18</v>
      </c>
      <c r="U213" s="77">
        <v>71.253</v>
      </c>
      <c r="V213" s="77">
        <v>213.75900000000001</v>
      </c>
      <c r="W213" s="77">
        <v>285.012</v>
      </c>
    </row>
    <row r="214" spans="1:23">
      <c r="A214" s="55">
        <v>837</v>
      </c>
      <c r="B214" s="56" t="s">
        <v>882</v>
      </c>
      <c r="C214" s="56" t="s">
        <v>883</v>
      </c>
      <c r="D214" s="56" t="s">
        <v>25</v>
      </c>
      <c r="E214" s="56" t="s">
        <v>26</v>
      </c>
      <c r="F214" s="56" t="s">
        <v>27</v>
      </c>
      <c r="G214" s="56" t="s">
        <v>28</v>
      </c>
      <c r="H214" s="56" t="s">
        <v>39</v>
      </c>
      <c r="I214" s="56" t="s">
        <v>40</v>
      </c>
      <c r="J214" s="57">
        <v>12150540.25</v>
      </c>
      <c r="K214" s="56" t="s">
        <v>884</v>
      </c>
      <c r="L214" s="56" t="s">
        <v>137</v>
      </c>
      <c r="M214" s="56" t="s">
        <v>33</v>
      </c>
      <c r="N214" s="51">
        <v>13.84</v>
      </c>
      <c r="O214" s="58">
        <v>44706</v>
      </c>
      <c r="P214" s="58">
        <v>45468</v>
      </c>
      <c r="Q214" s="58">
        <v>45588</v>
      </c>
      <c r="R214" s="56" t="s">
        <v>885</v>
      </c>
      <c r="S214" s="59">
        <v>0</v>
      </c>
      <c r="T214" s="60">
        <v>13.84</v>
      </c>
      <c r="U214" s="77">
        <v>80.963999999999999</v>
      </c>
      <c r="V214" s="77">
        <v>242.892</v>
      </c>
      <c r="W214" s="77">
        <v>323.85599999999999</v>
      </c>
    </row>
    <row r="215" spans="1:23">
      <c r="A215" s="55">
        <v>838</v>
      </c>
      <c r="B215" s="56" t="s">
        <v>886</v>
      </c>
      <c r="C215" s="56" t="s">
        <v>887</v>
      </c>
      <c r="D215" s="56" t="s">
        <v>25</v>
      </c>
      <c r="E215" s="56" t="s">
        <v>26</v>
      </c>
      <c r="F215" s="56" t="s">
        <v>27</v>
      </c>
      <c r="G215" s="56" t="s">
        <v>28</v>
      </c>
      <c r="H215" s="56" t="s">
        <v>39</v>
      </c>
      <c r="I215" s="56" t="s">
        <v>40</v>
      </c>
      <c r="J215" s="57">
        <v>51934608.619999997</v>
      </c>
      <c r="K215" s="56" t="s">
        <v>888</v>
      </c>
      <c r="L215" s="56" t="s">
        <v>137</v>
      </c>
      <c r="M215" s="56" t="s">
        <v>33</v>
      </c>
      <c r="N215" s="51">
        <v>19.2</v>
      </c>
      <c r="O215" s="58">
        <v>44706</v>
      </c>
      <c r="P215" s="58">
        <v>45194</v>
      </c>
      <c r="Q215" s="58">
        <v>45163</v>
      </c>
      <c r="R215" s="56" t="s">
        <v>889</v>
      </c>
      <c r="S215" s="59">
        <v>0</v>
      </c>
      <c r="T215" s="60">
        <v>19.2</v>
      </c>
      <c r="U215" s="77">
        <v>112.32</v>
      </c>
      <c r="V215" s="77">
        <v>336.96</v>
      </c>
      <c r="W215" s="77">
        <v>449.28</v>
      </c>
    </row>
    <row r="216" spans="1:23">
      <c r="A216" s="55">
        <v>839</v>
      </c>
      <c r="B216" s="56" t="s">
        <v>890</v>
      </c>
      <c r="C216" s="56" t="s">
        <v>891</v>
      </c>
      <c r="D216" s="56" t="s">
        <v>25</v>
      </c>
      <c r="E216" s="56" t="s">
        <v>26</v>
      </c>
      <c r="F216" s="56" t="s">
        <v>27</v>
      </c>
      <c r="G216" s="56" t="s">
        <v>28</v>
      </c>
      <c r="H216" s="56" t="s">
        <v>46</v>
      </c>
      <c r="I216" s="56" t="s">
        <v>40</v>
      </c>
      <c r="J216" s="57">
        <v>5787994.0700000003</v>
      </c>
      <c r="K216" s="56" t="s">
        <v>892</v>
      </c>
      <c r="L216" s="56" t="s">
        <v>128</v>
      </c>
      <c r="M216" s="56" t="s">
        <v>33</v>
      </c>
      <c r="N216" s="51">
        <v>7.2</v>
      </c>
      <c r="O216" s="58">
        <v>44676</v>
      </c>
      <c r="P216" s="58">
        <v>44982</v>
      </c>
      <c r="Q216" s="58">
        <v>45010</v>
      </c>
      <c r="R216" s="56" t="s">
        <v>893</v>
      </c>
      <c r="S216" s="59">
        <v>0</v>
      </c>
      <c r="T216" s="60">
        <v>7.2</v>
      </c>
      <c r="U216" s="77">
        <v>22.68</v>
      </c>
      <c r="V216" s="77">
        <v>68.039999999999992</v>
      </c>
      <c r="W216" s="77">
        <v>90.72</v>
      </c>
    </row>
    <row r="217" spans="1:23">
      <c r="A217" s="55">
        <v>841</v>
      </c>
      <c r="B217" s="56" t="s">
        <v>894</v>
      </c>
      <c r="C217" s="56" t="s">
        <v>895</v>
      </c>
      <c r="D217" s="56" t="s">
        <v>25</v>
      </c>
      <c r="E217" s="56" t="s">
        <v>26</v>
      </c>
      <c r="F217" s="56" t="s">
        <v>27</v>
      </c>
      <c r="G217" s="56" t="s">
        <v>28</v>
      </c>
      <c r="H217" s="56" t="s">
        <v>46</v>
      </c>
      <c r="I217" s="56" t="s">
        <v>40</v>
      </c>
      <c r="J217" s="57">
        <v>4296885.6100000003</v>
      </c>
      <c r="K217" s="56" t="s">
        <v>896</v>
      </c>
      <c r="L217" s="56" t="s">
        <v>102</v>
      </c>
      <c r="M217" s="56" t="s">
        <v>33</v>
      </c>
      <c r="N217" s="51">
        <v>8.75</v>
      </c>
      <c r="O217" s="58">
        <v>44706</v>
      </c>
      <c r="P217" s="58">
        <v>44982</v>
      </c>
      <c r="Q217" s="58">
        <v>44982</v>
      </c>
      <c r="R217" s="56" t="s">
        <v>897</v>
      </c>
      <c r="S217" s="59">
        <v>0</v>
      </c>
      <c r="T217" s="60">
        <v>8.75</v>
      </c>
      <c r="U217" s="77">
        <v>27.5625</v>
      </c>
      <c r="V217" s="77">
        <v>82.6875</v>
      </c>
      <c r="W217" s="77">
        <v>110.25</v>
      </c>
    </row>
    <row r="218" spans="1:23">
      <c r="A218" s="55">
        <v>842</v>
      </c>
      <c r="B218" s="56" t="s">
        <v>898</v>
      </c>
      <c r="C218" s="56" t="s">
        <v>899</v>
      </c>
      <c r="D218" s="56" t="s">
        <v>25</v>
      </c>
      <c r="E218" s="56" t="s">
        <v>26</v>
      </c>
      <c r="F218" s="56" t="s">
        <v>27</v>
      </c>
      <c r="G218" s="56" t="s">
        <v>28</v>
      </c>
      <c r="H218" s="56" t="s">
        <v>46</v>
      </c>
      <c r="I218" s="56" t="s">
        <v>40</v>
      </c>
      <c r="J218" s="57">
        <v>8999018.25</v>
      </c>
      <c r="K218" s="56" t="s">
        <v>900</v>
      </c>
      <c r="L218" s="56" t="s">
        <v>102</v>
      </c>
      <c r="M218" s="56" t="s">
        <v>33</v>
      </c>
      <c r="N218" s="51">
        <v>14.4</v>
      </c>
      <c r="O218" s="58">
        <v>44706</v>
      </c>
      <c r="P218" s="58">
        <v>44982</v>
      </c>
      <c r="Q218" s="58">
        <v>44982</v>
      </c>
      <c r="R218" s="56" t="s">
        <v>901</v>
      </c>
      <c r="S218" s="59">
        <v>0</v>
      </c>
      <c r="T218" s="60">
        <v>14.4</v>
      </c>
      <c r="U218" s="77">
        <v>45.36</v>
      </c>
      <c r="V218" s="77">
        <v>136.07999999999998</v>
      </c>
      <c r="W218" s="77">
        <v>181.44</v>
      </c>
    </row>
    <row r="219" spans="1:23">
      <c r="A219" s="55">
        <v>847</v>
      </c>
      <c r="B219" s="56" t="s">
        <v>902</v>
      </c>
      <c r="C219" s="56" t="s">
        <v>903</v>
      </c>
      <c r="D219" s="56" t="s">
        <v>25</v>
      </c>
      <c r="E219" s="56" t="s">
        <v>26</v>
      </c>
      <c r="F219" s="56" t="s">
        <v>27</v>
      </c>
      <c r="G219" s="56" t="s">
        <v>28</v>
      </c>
      <c r="H219" s="56" t="s">
        <v>46</v>
      </c>
      <c r="I219" s="56" t="s">
        <v>40</v>
      </c>
      <c r="J219" s="57">
        <v>3043516.65</v>
      </c>
      <c r="K219" s="56" t="s">
        <v>904</v>
      </c>
      <c r="L219" s="56" t="s">
        <v>42</v>
      </c>
      <c r="M219" s="56" t="s">
        <v>33</v>
      </c>
      <c r="N219" s="51">
        <v>5.6</v>
      </c>
      <c r="O219" s="58">
        <v>44686</v>
      </c>
      <c r="P219" s="58">
        <v>44990</v>
      </c>
      <c r="Q219" s="58">
        <v>44990</v>
      </c>
      <c r="R219" s="56" t="s">
        <v>905</v>
      </c>
      <c r="S219" s="59">
        <v>0</v>
      </c>
      <c r="T219" s="60">
        <v>5.6</v>
      </c>
      <c r="U219" s="77">
        <v>17.639999999999997</v>
      </c>
      <c r="V219" s="77">
        <v>52.919999999999987</v>
      </c>
      <c r="W219" s="77">
        <v>70.559999999999988</v>
      </c>
    </row>
    <row r="220" spans="1:23">
      <c r="A220" s="55">
        <v>848</v>
      </c>
      <c r="B220" s="56" t="s">
        <v>906</v>
      </c>
      <c r="C220" s="56" t="s">
        <v>907</v>
      </c>
      <c r="D220" s="56" t="s">
        <v>25</v>
      </c>
      <c r="E220" s="56" t="s">
        <v>26</v>
      </c>
      <c r="F220" s="56" t="s">
        <v>27</v>
      </c>
      <c r="G220" s="56" t="s">
        <v>28</v>
      </c>
      <c r="H220" s="56" t="s">
        <v>46</v>
      </c>
      <c r="I220" s="56" t="s">
        <v>40</v>
      </c>
      <c r="J220" s="57">
        <v>3411775.12</v>
      </c>
      <c r="K220" s="56" t="s">
        <v>908</v>
      </c>
      <c r="L220" s="56" t="s">
        <v>42</v>
      </c>
      <c r="M220" s="56" t="s">
        <v>33</v>
      </c>
      <c r="N220" s="51">
        <v>2.9</v>
      </c>
      <c r="O220" s="58">
        <v>44711</v>
      </c>
      <c r="P220" s="58">
        <v>45015</v>
      </c>
      <c r="Q220" s="58">
        <v>45015</v>
      </c>
      <c r="R220" s="56" t="s">
        <v>909</v>
      </c>
      <c r="S220" s="59">
        <v>0</v>
      </c>
      <c r="T220" s="60">
        <v>2.9</v>
      </c>
      <c r="U220" s="77">
        <v>9.1349999999999998</v>
      </c>
      <c r="V220" s="77">
        <v>27.405000000000001</v>
      </c>
      <c r="W220" s="77">
        <v>36.54</v>
      </c>
    </row>
    <row r="221" spans="1:23">
      <c r="A221" s="55">
        <v>849</v>
      </c>
      <c r="B221" s="56" t="s">
        <v>910</v>
      </c>
      <c r="C221" s="56" t="s">
        <v>911</v>
      </c>
      <c r="D221" s="56" t="s">
        <v>25</v>
      </c>
      <c r="E221" s="56" t="s">
        <v>26</v>
      </c>
      <c r="F221" s="56" t="s">
        <v>27</v>
      </c>
      <c r="G221" s="56" t="s">
        <v>28</v>
      </c>
      <c r="H221" s="56" t="s">
        <v>46</v>
      </c>
      <c r="I221" s="56" t="s">
        <v>40</v>
      </c>
      <c r="J221" s="57">
        <v>15292779.4</v>
      </c>
      <c r="K221" s="56" t="s">
        <v>912</v>
      </c>
      <c r="L221" s="56" t="s">
        <v>42</v>
      </c>
      <c r="M221" s="56" t="s">
        <v>33</v>
      </c>
      <c r="N221" s="51">
        <v>9.33</v>
      </c>
      <c r="O221" s="58">
        <v>44686</v>
      </c>
      <c r="P221" s="58">
        <v>45051</v>
      </c>
      <c r="Q221" s="58">
        <v>45051</v>
      </c>
      <c r="R221" s="56" t="s">
        <v>913</v>
      </c>
      <c r="S221" s="59">
        <v>0</v>
      </c>
      <c r="T221" s="60">
        <v>9.33</v>
      </c>
      <c r="U221" s="77">
        <v>29.389499999999998</v>
      </c>
      <c r="V221" s="77">
        <v>88.168499999999995</v>
      </c>
      <c r="W221" s="77">
        <v>117.55799999999999</v>
      </c>
    </row>
    <row r="222" spans="1:23">
      <c r="A222" s="55">
        <v>851</v>
      </c>
      <c r="B222" s="56" t="s">
        <v>914</v>
      </c>
      <c r="C222" s="56" t="s">
        <v>915</v>
      </c>
      <c r="D222" s="56" t="s">
        <v>25</v>
      </c>
      <c r="E222" s="56" t="s">
        <v>26</v>
      </c>
      <c r="F222" s="56" t="s">
        <v>27</v>
      </c>
      <c r="G222" s="56" t="s">
        <v>28</v>
      </c>
      <c r="H222" s="56" t="s">
        <v>46</v>
      </c>
      <c r="I222" s="56" t="s">
        <v>40</v>
      </c>
      <c r="J222" s="57">
        <v>8856307.4299999997</v>
      </c>
      <c r="K222" s="56" t="s">
        <v>176</v>
      </c>
      <c r="L222" s="56" t="s">
        <v>42</v>
      </c>
      <c r="M222" s="56" t="s">
        <v>33</v>
      </c>
      <c r="N222" s="51">
        <v>8.3000000000000007</v>
      </c>
      <c r="O222" s="58">
        <v>44686</v>
      </c>
      <c r="P222" s="58">
        <v>45051</v>
      </c>
      <c r="Q222" s="58">
        <v>45051</v>
      </c>
      <c r="R222" s="56" t="s">
        <v>916</v>
      </c>
      <c r="S222" s="59">
        <v>0</v>
      </c>
      <c r="T222" s="60">
        <v>8.3000000000000007</v>
      </c>
      <c r="U222" s="77">
        <v>26.145000000000003</v>
      </c>
      <c r="V222" s="77">
        <v>78.435000000000002</v>
      </c>
      <c r="W222" s="77">
        <v>104.58000000000001</v>
      </c>
    </row>
    <row r="223" spans="1:23">
      <c r="A223" s="55">
        <v>853</v>
      </c>
      <c r="B223" s="56" t="s">
        <v>917</v>
      </c>
      <c r="C223" s="56" t="s">
        <v>918</v>
      </c>
      <c r="D223" s="56" t="s">
        <v>25</v>
      </c>
      <c r="E223" s="56" t="s">
        <v>26</v>
      </c>
      <c r="F223" s="56" t="s">
        <v>27</v>
      </c>
      <c r="G223" s="56" t="s">
        <v>28</v>
      </c>
      <c r="H223" s="56" t="s">
        <v>46</v>
      </c>
      <c r="I223" s="56" t="s">
        <v>40</v>
      </c>
      <c r="J223" s="57">
        <v>8710879.0199999996</v>
      </c>
      <c r="K223" s="56" t="s">
        <v>919</v>
      </c>
      <c r="L223" s="56" t="s">
        <v>42</v>
      </c>
      <c r="M223" s="56" t="s">
        <v>33</v>
      </c>
      <c r="N223" s="51">
        <v>8.4</v>
      </c>
      <c r="O223" s="58">
        <v>44686</v>
      </c>
      <c r="P223" s="58">
        <v>45051</v>
      </c>
      <c r="Q223" s="58">
        <v>45051</v>
      </c>
      <c r="R223" s="56" t="s">
        <v>920</v>
      </c>
      <c r="S223" s="59">
        <v>0</v>
      </c>
      <c r="T223" s="60">
        <v>8.4</v>
      </c>
      <c r="U223" s="77">
        <v>26.46</v>
      </c>
      <c r="V223" s="77">
        <v>79.38</v>
      </c>
      <c r="W223" s="77">
        <v>105.84</v>
      </c>
    </row>
    <row r="224" spans="1:23">
      <c r="A224" s="55">
        <v>854</v>
      </c>
      <c r="B224" s="56" t="s">
        <v>921</v>
      </c>
      <c r="C224" s="56" t="s">
        <v>922</v>
      </c>
      <c r="D224" s="56" t="s">
        <v>25</v>
      </c>
      <c r="E224" s="56" t="s">
        <v>26</v>
      </c>
      <c r="F224" s="56" t="s">
        <v>27</v>
      </c>
      <c r="G224" s="56" t="s">
        <v>28</v>
      </c>
      <c r="H224" s="56" t="s">
        <v>46</v>
      </c>
      <c r="I224" s="56" t="s">
        <v>40</v>
      </c>
      <c r="J224" s="57">
        <v>10483580.84</v>
      </c>
      <c r="K224" s="56" t="s">
        <v>923</v>
      </c>
      <c r="L224" s="56" t="s">
        <v>42</v>
      </c>
      <c r="M224" s="56" t="s">
        <v>33</v>
      </c>
      <c r="N224" s="51">
        <v>10.3</v>
      </c>
      <c r="O224" s="58">
        <v>44686</v>
      </c>
      <c r="P224" s="58">
        <v>45051</v>
      </c>
      <c r="Q224" s="58">
        <v>45051</v>
      </c>
      <c r="R224" s="56" t="s">
        <v>924</v>
      </c>
      <c r="S224" s="59">
        <v>0</v>
      </c>
      <c r="T224" s="60">
        <v>10.3</v>
      </c>
      <c r="U224" s="77">
        <v>32.445</v>
      </c>
      <c r="V224" s="77">
        <v>97.335000000000008</v>
      </c>
      <c r="W224" s="77">
        <v>129.78</v>
      </c>
    </row>
    <row r="225" spans="1:23">
      <c r="A225" s="55">
        <v>857</v>
      </c>
      <c r="B225" s="56" t="s">
        <v>925</v>
      </c>
      <c r="C225" s="56" t="s">
        <v>926</v>
      </c>
      <c r="D225" s="56" t="s">
        <v>25</v>
      </c>
      <c r="E225" s="56" t="s">
        <v>26</v>
      </c>
      <c r="F225" s="56" t="s">
        <v>27</v>
      </c>
      <c r="G225" s="56" t="s">
        <v>28</v>
      </c>
      <c r="H225" s="56" t="s">
        <v>46</v>
      </c>
      <c r="I225" s="56" t="s">
        <v>40</v>
      </c>
      <c r="J225" s="57">
        <v>2499483.56</v>
      </c>
      <c r="K225" s="56" t="s">
        <v>927</v>
      </c>
      <c r="L225" s="56" t="s">
        <v>62</v>
      </c>
      <c r="M225" s="56" t="s">
        <v>33</v>
      </c>
      <c r="N225" s="51">
        <v>3</v>
      </c>
      <c r="O225" s="58">
        <v>44686</v>
      </c>
      <c r="P225" s="58">
        <v>44931</v>
      </c>
      <c r="Q225" s="58">
        <v>44931</v>
      </c>
      <c r="R225" s="56" t="s">
        <v>928</v>
      </c>
      <c r="S225" s="59">
        <v>0</v>
      </c>
      <c r="T225" s="60">
        <v>3</v>
      </c>
      <c r="U225" s="77">
        <v>9.4499999999999993</v>
      </c>
      <c r="V225" s="77">
        <v>28.349999999999998</v>
      </c>
      <c r="W225" s="77">
        <v>37.799999999999997</v>
      </c>
    </row>
    <row r="226" spans="1:23">
      <c r="A226" s="55">
        <v>865</v>
      </c>
      <c r="B226" s="56" t="s">
        <v>929</v>
      </c>
      <c r="C226" s="56" t="s">
        <v>930</v>
      </c>
      <c r="D226" s="56" t="s">
        <v>25</v>
      </c>
      <c r="E226" s="56" t="s">
        <v>26</v>
      </c>
      <c r="F226" s="56" t="s">
        <v>27</v>
      </c>
      <c r="G226" s="56" t="s">
        <v>28</v>
      </c>
      <c r="H226" s="56" t="s">
        <v>46</v>
      </c>
      <c r="I226" s="56" t="s">
        <v>40</v>
      </c>
      <c r="J226" s="57">
        <v>8071609.46</v>
      </c>
      <c r="K226" s="56" t="s">
        <v>931</v>
      </c>
      <c r="L226" s="56" t="s">
        <v>53</v>
      </c>
      <c r="M226" s="56" t="s">
        <v>33</v>
      </c>
      <c r="N226" s="51">
        <v>16</v>
      </c>
      <c r="O226" s="58">
        <v>44706</v>
      </c>
      <c r="P226" s="58">
        <v>44951</v>
      </c>
      <c r="Q226" s="58">
        <v>44951</v>
      </c>
      <c r="R226" s="56" t="s">
        <v>932</v>
      </c>
      <c r="S226" s="59">
        <v>0</v>
      </c>
      <c r="T226" s="60">
        <v>16</v>
      </c>
      <c r="U226" s="77">
        <v>50.4</v>
      </c>
      <c r="V226" s="77">
        <v>151.19999999999999</v>
      </c>
      <c r="W226" s="77">
        <v>201.6</v>
      </c>
    </row>
    <row r="227" spans="1:23">
      <c r="A227" s="55">
        <v>867</v>
      </c>
      <c r="B227" s="56" t="s">
        <v>933</v>
      </c>
      <c r="C227" s="56" t="s">
        <v>934</v>
      </c>
      <c r="D227" s="56" t="s">
        <v>25</v>
      </c>
      <c r="E227" s="56" t="s">
        <v>26</v>
      </c>
      <c r="F227" s="56" t="s">
        <v>27</v>
      </c>
      <c r="G227" s="56" t="s">
        <v>28</v>
      </c>
      <c r="H227" s="56" t="s">
        <v>46</v>
      </c>
      <c r="I227" s="56" t="s">
        <v>40</v>
      </c>
      <c r="J227" s="57">
        <v>45462428.799999997</v>
      </c>
      <c r="K227" s="56" t="s">
        <v>935</v>
      </c>
      <c r="L227" s="56" t="s">
        <v>83</v>
      </c>
      <c r="M227" s="56" t="s">
        <v>33</v>
      </c>
      <c r="N227" s="51">
        <v>30</v>
      </c>
      <c r="O227" s="58">
        <v>44706</v>
      </c>
      <c r="P227" s="58">
        <v>44982</v>
      </c>
      <c r="Q227" s="58">
        <v>44982</v>
      </c>
      <c r="R227" s="56" t="s">
        <v>936</v>
      </c>
      <c r="S227" s="59">
        <v>0</v>
      </c>
      <c r="T227" s="60">
        <v>30</v>
      </c>
      <c r="U227" s="77">
        <v>94.5</v>
      </c>
      <c r="V227" s="77">
        <v>283.5</v>
      </c>
      <c r="W227" s="77">
        <v>378</v>
      </c>
    </row>
    <row r="228" spans="1:23">
      <c r="A228" s="55">
        <v>903</v>
      </c>
      <c r="B228" s="56" t="s">
        <v>937</v>
      </c>
      <c r="C228" s="56" t="s">
        <v>938</v>
      </c>
      <c r="D228" s="56" t="s">
        <v>25</v>
      </c>
      <c r="E228" s="56" t="s">
        <v>26</v>
      </c>
      <c r="F228" s="56" t="s">
        <v>27</v>
      </c>
      <c r="G228" s="56" t="s">
        <v>28</v>
      </c>
      <c r="H228" s="56" t="s">
        <v>29</v>
      </c>
      <c r="I228" s="56" t="s">
        <v>30</v>
      </c>
      <c r="J228" s="57">
        <v>2394185.48</v>
      </c>
      <c r="K228" s="56" t="s">
        <v>939</v>
      </c>
      <c r="L228" s="56" t="s">
        <v>128</v>
      </c>
      <c r="M228" s="56" t="s">
        <v>33</v>
      </c>
      <c r="N228" s="51">
        <v>4.16</v>
      </c>
      <c r="O228" s="58">
        <v>45194</v>
      </c>
      <c r="P228" s="58">
        <v>45347</v>
      </c>
      <c r="Q228" s="58">
        <v>45347</v>
      </c>
      <c r="R228" s="56" t="s">
        <v>940</v>
      </c>
      <c r="S228" s="59">
        <v>0</v>
      </c>
      <c r="T228" s="60">
        <v>4.16</v>
      </c>
      <c r="U228" s="77">
        <v>2</v>
      </c>
      <c r="V228" s="77">
        <v>6</v>
      </c>
      <c r="W228" s="77">
        <v>8</v>
      </c>
    </row>
    <row r="229" spans="1:23">
      <c r="A229" s="55">
        <v>905</v>
      </c>
      <c r="B229" s="56" t="s">
        <v>941</v>
      </c>
      <c r="C229" s="56" t="s">
        <v>942</v>
      </c>
      <c r="D229" s="56" t="s">
        <v>25</v>
      </c>
      <c r="E229" s="56" t="s">
        <v>26</v>
      </c>
      <c r="F229" s="56" t="s">
        <v>27</v>
      </c>
      <c r="G229" s="56" t="s">
        <v>28</v>
      </c>
      <c r="H229" s="56" t="s">
        <v>29</v>
      </c>
      <c r="I229" s="56" t="s">
        <v>30</v>
      </c>
      <c r="J229" s="57">
        <v>8832118.5999999996</v>
      </c>
      <c r="K229" s="56" t="s">
        <v>943</v>
      </c>
      <c r="L229" s="56" t="s">
        <v>137</v>
      </c>
      <c r="M229" s="56" t="s">
        <v>33</v>
      </c>
      <c r="N229" s="51">
        <v>11.88</v>
      </c>
      <c r="O229" s="58">
        <v>45194</v>
      </c>
      <c r="P229" s="58">
        <v>45713</v>
      </c>
      <c r="Q229" s="58">
        <v>45730</v>
      </c>
      <c r="R229" s="56" t="s">
        <v>944</v>
      </c>
      <c r="S229" s="59" t="s">
        <v>945</v>
      </c>
      <c r="T229" s="60" t="s">
        <v>946</v>
      </c>
      <c r="U229" s="77">
        <v>7.4844000000000008</v>
      </c>
      <c r="V229" s="77">
        <v>22.453200000000002</v>
      </c>
      <c r="W229" s="77">
        <v>29.937600000000003</v>
      </c>
    </row>
    <row r="230" spans="1:23">
      <c r="A230" s="55">
        <v>909</v>
      </c>
      <c r="B230" s="56" t="s">
        <v>947</v>
      </c>
      <c r="C230" s="56" t="s">
        <v>948</v>
      </c>
      <c r="D230" s="56" t="s">
        <v>25</v>
      </c>
      <c r="E230" s="56" t="s">
        <v>26</v>
      </c>
      <c r="F230" s="56" t="s">
        <v>27</v>
      </c>
      <c r="G230" s="56" t="s">
        <v>28</v>
      </c>
      <c r="H230" s="56" t="s">
        <v>29</v>
      </c>
      <c r="I230" s="56" t="s">
        <v>30</v>
      </c>
      <c r="J230" s="57">
        <v>3272364.42</v>
      </c>
      <c r="K230" s="56" t="s">
        <v>949</v>
      </c>
      <c r="L230" s="56" t="s">
        <v>137</v>
      </c>
      <c r="M230" s="56" t="s">
        <v>33</v>
      </c>
      <c r="N230" s="51">
        <v>6.2</v>
      </c>
      <c r="O230" s="58">
        <v>45194</v>
      </c>
      <c r="P230" s="58">
        <v>45347</v>
      </c>
      <c r="Q230" s="58">
        <v>45347</v>
      </c>
      <c r="R230" s="56" t="s">
        <v>950</v>
      </c>
      <c r="S230" s="59">
        <v>0</v>
      </c>
      <c r="T230" s="60">
        <v>6.2</v>
      </c>
      <c r="U230" s="77">
        <v>3.9060000000000001</v>
      </c>
      <c r="V230" s="77">
        <v>11.718</v>
      </c>
      <c r="W230" s="77">
        <v>15.624000000000001</v>
      </c>
    </row>
    <row r="231" spans="1:23">
      <c r="A231" s="55">
        <v>911</v>
      </c>
      <c r="B231" s="56" t="s">
        <v>951</v>
      </c>
      <c r="C231" s="56" t="s">
        <v>952</v>
      </c>
      <c r="D231" s="56" t="s">
        <v>25</v>
      </c>
      <c r="E231" s="56" t="s">
        <v>26</v>
      </c>
      <c r="F231" s="56" t="s">
        <v>27</v>
      </c>
      <c r="G231" s="56" t="s">
        <v>28</v>
      </c>
      <c r="H231" s="56" t="s">
        <v>29</v>
      </c>
      <c r="I231" s="56" t="s">
        <v>30</v>
      </c>
      <c r="J231" s="57">
        <v>9782599.7899999991</v>
      </c>
      <c r="K231" s="56" t="s">
        <v>953</v>
      </c>
      <c r="L231" s="56" t="s">
        <v>137</v>
      </c>
      <c r="M231" s="56" t="s">
        <v>33</v>
      </c>
      <c r="N231" s="51">
        <v>10.98</v>
      </c>
      <c r="O231" s="58">
        <v>45194</v>
      </c>
      <c r="P231" s="58">
        <v>45713</v>
      </c>
      <c r="Q231" s="58">
        <v>45731</v>
      </c>
      <c r="R231" s="56" t="s">
        <v>954</v>
      </c>
      <c r="S231" s="59" t="s">
        <v>955</v>
      </c>
      <c r="T231" s="60" t="s">
        <v>956</v>
      </c>
      <c r="U231" s="77">
        <v>6.9174000000000007</v>
      </c>
      <c r="V231" s="77">
        <v>20.752200000000002</v>
      </c>
      <c r="W231" s="77">
        <v>27.669600000000003</v>
      </c>
    </row>
    <row r="232" spans="1:23">
      <c r="A232" s="55">
        <v>912</v>
      </c>
      <c r="B232" s="56" t="s">
        <v>957</v>
      </c>
      <c r="C232" s="56" t="s">
        <v>958</v>
      </c>
      <c r="D232" s="56" t="s">
        <v>25</v>
      </c>
      <c r="E232" s="56" t="s">
        <v>26</v>
      </c>
      <c r="F232" s="56" t="s">
        <v>27</v>
      </c>
      <c r="G232" s="56" t="s">
        <v>28</v>
      </c>
      <c r="H232" s="56" t="s">
        <v>29</v>
      </c>
      <c r="I232" s="56" t="s">
        <v>30</v>
      </c>
      <c r="J232" s="57">
        <v>42868054.899999999</v>
      </c>
      <c r="K232" s="56" t="s">
        <v>959</v>
      </c>
      <c r="L232" s="56" t="s">
        <v>137</v>
      </c>
      <c r="M232" s="56" t="s">
        <v>33</v>
      </c>
      <c r="N232" s="51">
        <v>33.15</v>
      </c>
      <c r="O232" s="58">
        <v>45194</v>
      </c>
      <c r="P232" s="58">
        <v>45529</v>
      </c>
      <c r="Q232" s="58">
        <v>45590</v>
      </c>
      <c r="R232" s="56" t="s">
        <v>960</v>
      </c>
      <c r="S232" s="59">
        <v>124.4</v>
      </c>
      <c r="T232" s="60">
        <v>157.55000000000001</v>
      </c>
      <c r="U232" s="77">
        <v>20.884499999999999</v>
      </c>
      <c r="V232" s="77">
        <v>62.653499999999994</v>
      </c>
      <c r="W232" s="77">
        <v>83.537999999999997</v>
      </c>
    </row>
    <row r="233" spans="1:23">
      <c r="A233" s="55">
        <v>934</v>
      </c>
      <c r="B233" s="56" t="s">
        <v>961</v>
      </c>
      <c r="C233" s="56" t="s">
        <v>962</v>
      </c>
      <c r="D233" s="56" t="s">
        <v>25</v>
      </c>
      <c r="E233" s="56" t="s">
        <v>26</v>
      </c>
      <c r="F233" s="56" t="s">
        <v>27</v>
      </c>
      <c r="G233" s="56" t="s">
        <v>28</v>
      </c>
      <c r="H233" s="56" t="s">
        <v>29</v>
      </c>
      <c r="I233" s="56" t="s">
        <v>30</v>
      </c>
      <c r="J233" s="57">
        <v>56677196.119999997</v>
      </c>
      <c r="K233" s="56" t="s">
        <v>963</v>
      </c>
      <c r="L233" s="56" t="s">
        <v>88</v>
      </c>
      <c r="M233" s="56" t="s">
        <v>33</v>
      </c>
      <c r="N233" s="51">
        <v>55</v>
      </c>
      <c r="O233" s="58">
        <v>44607</v>
      </c>
      <c r="P233" s="58">
        <v>45061</v>
      </c>
      <c r="Q233" s="58">
        <v>45061</v>
      </c>
      <c r="R233" s="56" t="s">
        <v>964</v>
      </c>
      <c r="S233" s="59">
        <v>0.2</v>
      </c>
      <c r="T233" s="60">
        <v>55.2</v>
      </c>
      <c r="U233" s="77">
        <v>34.65</v>
      </c>
      <c r="V233" s="77">
        <v>103.94999999999999</v>
      </c>
      <c r="W233" s="77">
        <v>138.6</v>
      </c>
    </row>
    <row r="234" spans="1:23">
      <c r="A234" s="55">
        <v>940</v>
      </c>
      <c r="B234" s="56" t="s">
        <v>965</v>
      </c>
      <c r="C234" s="56" t="s">
        <v>966</v>
      </c>
      <c r="D234" s="56" t="s">
        <v>25</v>
      </c>
      <c r="E234" s="56" t="s">
        <v>26</v>
      </c>
      <c r="F234" s="56" t="s">
        <v>27</v>
      </c>
      <c r="G234" s="56" t="s">
        <v>28</v>
      </c>
      <c r="H234" s="56" t="s">
        <v>29</v>
      </c>
      <c r="I234" s="56" t="s">
        <v>30</v>
      </c>
      <c r="J234" s="57">
        <v>43984111.109999999</v>
      </c>
      <c r="K234" s="56" t="s">
        <v>967</v>
      </c>
      <c r="L234" s="56" t="s">
        <v>137</v>
      </c>
      <c r="M234" s="56" t="s">
        <v>33</v>
      </c>
      <c r="N234" s="51">
        <v>40.6</v>
      </c>
      <c r="O234" s="58">
        <v>45194</v>
      </c>
      <c r="P234" s="58">
        <v>45437</v>
      </c>
      <c r="Q234" s="58">
        <v>45453</v>
      </c>
      <c r="R234" s="56" t="s">
        <v>968</v>
      </c>
      <c r="S234" s="59" t="s">
        <v>969</v>
      </c>
      <c r="T234" s="60" t="s">
        <v>970</v>
      </c>
      <c r="U234" s="77">
        <v>25.577999999999999</v>
      </c>
      <c r="V234" s="77">
        <v>76.733999999999995</v>
      </c>
      <c r="W234" s="77">
        <v>102.312</v>
      </c>
    </row>
    <row r="235" spans="1:23">
      <c r="A235" s="55">
        <v>941</v>
      </c>
      <c r="B235" s="56" t="s">
        <v>971</v>
      </c>
      <c r="C235" s="56" t="s">
        <v>972</v>
      </c>
      <c r="D235" s="56" t="s">
        <v>25</v>
      </c>
      <c r="E235" s="56" t="s">
        <v>26</v>
      </c>
      <c r="F235" s="56" t="s">
        <v>27</v>
      </c>
      <c r="G235" s="56" t="s">
        <v>28</v>
      </c>
      <c r="H235" s="56" t="s">
        <v>29</v>
      </c>
      <c r="I235" s="56" t="s">
        <v>30</v>
      </c>
      <c r="J235" s="57">
        <v>28524650.059999999</v>
      </c>
      <c r="K235" s="56" t="s">
        <v>973</v>
      </c>
      <c r="L235" s="56" t="s">
        <v>137</v>
      </c>
      <c r="M235" s="56" t="s">
        <v>33</v>
      </c>
      <c r="N235" s="51">
        <v>22.7</v>
      </c>
      <c r="O235" s="58">
        <v>45194</v>
      </c>
      <c r="P235" s="58">
        <v>45498</v>
      </c>
      <c r="Q235" s="58">
        <v>45560</v>
      </c>
      <c r="R235" s="56" t="s">
        <v>960</v>
      </c>
      <c r="S235" s="59">
        <v>101.7</v>
      </c>
      <c r="T235" s="60">
        <v>124.4</v>
      </c>
      <c r="U235" s="77">
        <v>14.301</v>
      </c>
      <c r="V235" s="77">
        <v>42.902999999999999</v>
      </c>
      <c r="W235" s="77">
        <v>57.204000000000001</v>
      </c>
    </row>
    <row r="236" spans="1:23">
      <c r="A236" s="55">
        <v>942</v>
      </c>
      <c r="B236" s="56" t="s">
        <v>974</v>
      </c>
      <c r="C236" s="56" t="s">
        <v>975</v>
      </c>
      <c r="D236" s="56" t="s">
        <v>25</v>
      </c>
      <c r="E236" s="56" t="s">
        <v>26</v>
      </c>
      <c r="F236" s="56" t="s">
        <v>27</v>
      </c>
      <c r="G236" s="56" t="s">
        <v>28</v>
      </c>
      <c r="H236" s="56" t="s">
        <v>29</v>
      </c>
      <c r="I236" s="56" t="s">
        <v>30</v>
      </c>
      <c r="J236" s="57">
        <v>12945669.98</v>
      </c>
      <c r="K236" s="56" t="s">
        <v>976</v>
      </c>
      <c r="L236" s="56" t="s">
        <v>137</v>
      </c>
      <c r="M236" s="56" t="s">
        <v>33</v>
      </c>
      <c r="N236" s="51">
        <v>11.52</v>
      </c>
      <c r="O236" s="58">
        <v>45194</v>
      </c>
      <c r="P236" s="58">
        <v>45407</v>
      </c>
      <c r="Q236" s="58">
        <v>45407</v>
      </c>
      <c r="R236" s="56" t="s">
        <v>977</v>
      </c>
      <c r="S236" s="59" t="s">
        <v>978</v>
      </c>
      <c r="T236" s="60" t="s">
        <v>979</v>
      </c>
      <c r="U236" s="77">
        <v>7.2576000000000001</v>
      </c>
      <c r="V236" s="77">
        <v>21.7728</v>
      </c>
      <c r="W236" s="77">
        <v>29.0304</v>
      </c>
    </row>
    <row r="237" spans="1:23">
      <c r="A237" s="55">
        <v>943</v>
      </c>
      <c r="B237" s="56" t="s">
        <v>980</v>
      </c>
      <c r="C237" s="56" t="s">
        <v>981</v>
      </c>
      <c r="D237" s="56" t="s">
        <v>25</v>
      </c>
      <c r="E237" s="56" t="s">
        <v>26</v>
      </c>
      <c r="F237" s="56" t="s">
        <v>27</v>
      </c>
      <c r="G237" s="56" t="s">
        <v>28</v>
      </c>
      <c r="H237" s="56" t="s">
        <v>29</v>
      </c>
      <c r="I237" s="56" t="s">
        <v>30</v>
      </c>
      <c r="J237" s="57">
        <v>7479880.0199999996</v>
      </c>
      <c r="K237" s="56" t="s">
        <v>620</v>
      </c>
      <c r="L237" s="56" t="s">
        <v>62</v>
      </c>
      <c r="M237" s="56" t="s">
        <v>33</v>
      </c>
      <c r="N237" s="51">
        <v>6.2</v>
      </c>
      <c r="O237" s="58">
        <v>45194</v>
      </c>
      <c r="P237" s="58">
        <v>45347</v>
      </c>
      <c r="Q237" s="58">
        <v>45347</v>
      </c>
      <c r="R237" s="56" t="s">
        <v>982</v>
      </c>
      <c r="S237" s="59">
        <v>231</v>
      </c>
      <c r="T237" s="60">
        <v>237.2</v>
      </c>
      <c r="U237" s="77">
        <v>3.9060000000000001</v>
      </c>
      <c r="V237" s="77">
        <v>11.718</v>
      </c>
      <c r="W237" s="77">
        <v>15.624000000000001</v>
      </c>
    </row>
    <row r="238" spans="1:23">
      <c r="A238" s="28">
        <v>944</v>
      </c>
      <c r="B238" s="29" t="s">
        <v>983</v>
      </c>
      <c r="C238" s="29" t="s">
        <v>984</v>
      </c>
      <c r="D238" s="29" t="s">
        <v>25</v>
      </c>
      <c r="E238" s="29" t="s">
        <v>26</v>
      </c>
      <c r="F238" s="29" t="s">
        <v>27</v>
      </c>
      <c r="G238" s="29" t="s">
        <v>28</v>
      </c>
      <c r="H238" s="29" t="s">
        <v>29</v>
      </c>
      <c r="I238" s="29" t="s">
        <v>30</v>
      </c>
      <c r="J238" s="30">
        <v>29335922.09</v>
      </c>
      <c r="K238" s="29" t="s">
        <v>985</v>
      </c>
      <c r="L238" s="29" t="s">
        <v>42</v>
      </c>
      <c r="M238" s="29" t="s">
        <v>691</v>
      </c>
      <c r="N238" s="51">
        <v>23.8</v>
      </c>
      <c r="O238" s="31">
        <v>45194</v>
      </c>
      <c r="P238" s="31">
        <v>46047</v>
      </c>
      <c r="Q238" s="31"/>
      <c r="R238" s="29" t="s">
        <v>986</v>
      </c>
      <c r="S238" s="32">
        <v>268.3</v>
      </c>
      <c r="T238" s="33">
        <v>292</v>
      </c>
      <c r="U238" s="27">
        <v>14.994</v>
      </c>
      <c r="V238" s="27">
        <v>44.981999999999999</v>
      </c>
      <c r="W238" s="27">
        <v>59.975999999999999</v>
      </c>
    </row>
    <row r="239" spans="1:23">
      <c r="A239" s="55">
        <v>945</v>
      </c>
      <c r="B239" s="56" t="s">
        <v>987</v>
      </c>
      <c r="C239" s="56" t="s">
        <v>988</v>
      </c>
      <c r="D239" s="56" t="s">
        <v>25</v>
      </c>
      <c r="E239" s="56" t="s">
        <v>26</v>
      </c>
      <c r="F239" s="56" t="s">
        <v>27</v>
      </c>
      <c r="G239" s="56" t="s">
        <v>28</v>
      </c>
      <c r="H239" s="56" t="s">
        <v>29</v>
      </c>
      <c r="I239" s="56" t="s">
        <v>30</v>
      </c>
      <c r="J239" s="57">
        <v>6958920.5599999996</v>
      </c>
      <c r="K239" s="56" t="s">
        <v>989</v>
      </c>
      <c r="L239" s="56" t="s">
        <v>42</v>
      </c>
      <c r="M239" s="56" t="s">
        <v>33</v>
      </c>
      <c r="N239" s="51">
        <v>2.74</v>
      </c>
      <c r="O239" s="58">
        <v>45194</v>
      </c>
      <c r="P239" s="58">
        <v>45621</v>
      </c>
      <c r="Q239" s="58">
        <v>45621</v>
      </c>
      <c r="R239" s="56" t="s">
        <v>990</v>
      </c>
      <c r="S239" s="59">
        <v>165.77</v>
      </c>
      <c r="T239" s="60">
        <v>168.51</v>
      </c>
      <c r="U239" s="77">
        <v>2</v>
      </c>
      <c r="V239" s="77">
        <v>6</v>
      </c>
      <c r="W239" s="77">
        <v>8</v>
      </c>
    </row>
    <row r="240" spans="1:23">
      <c r="A240" s="55">
        <v>946</v>
      </c>
      <c r="B240" s="56" t="s">
        <v>991</v>
      </c>
      <c r="C240" s="56" t="s">
        <v>992</v>
      </c>
      <c r="D240" s="56" t="s">
        <v>25</v>
      </c>
      <c r="E240" s="56" t="s">
        <v>26</v>
      </c>
      <c r="F240" s="56" t="s">
        <v>27</v>
      </c>
      <c r="G240" s="56" t="s">
        <v>28</v>
      </c>
      <c r="H240" s="56" t="s">
        <v>29</v>
      </c>
      <c r="I240" s="56" t="s">
        <v>30</v>
      </c>
      <c r="J240" s="57">
        <v>43595033.490000002</v>
      </c>
      <c r="K240" s="56" t="s">
        <v>993</v>
      </c>
      <c r="L240" s="56" t="s">
        <v>42</v>
      </c>
      <c r="M240" s="56" t="s">
        <v>33</v>
      </c>
      <c r="N240" s="51">
        <v>29.3</v>
      </c>
      <c r="O240" s="58">
        <v>45194</v>
      </c>
      <c r="P240" s="58">
        <v>45560</v>
      </c>
      <c r="Q240" s="58">
        <v>45560</v>
      </c>
      <c r="R240" s="56" t="s">
        <v>994</v>
      </c>
      <c r="S240" s="59">
        <v>181.5</v>
      </c>
      <c r="T240" s="60">
        <v>210.8</v>
      </c>
      <c r="U240" s="77">
        <v>18.459</v>
      </c>
      <c r="V240" s="77">
        <v>55.376999999999995</v>
      </c>
      <c r="W240" s="77">
        <v>73.835999999999999</v>
      </c>
    </row>
    <row r="241" spans="1:23">
      <c r="A241" s="55">
        <v>947</v>
      </c>
      <c r="B241" s="56" t="s">
        <v>995</v>
      </c>
      <c r="C241" s="56" t="s">
        <v>996</v>
      </c>
      <c r="D241" s="56" t="s">
        <v>25</v>
      </c>
      <c r="E241" s="56" t="s">
        <v>26</v>
      </c>
      <c r="F241" s="56" t="s">
        <v>27</v>
      </c>
      <c r="G241" s="56" t="s">
        <v>28</v>
      </c>
      <c r="H241" s="56" t="s">
        <v>29</v>
      </c>
      <c r="I241" s="56" t="s">
        <v>30</v>
      </c>
      <c r="J241" s="57">
        <v>51909573.850000001</v>
      </c>
      <c r="K241" s="56" t="s">
        <v>993</v>
      </c>
      <c r="L241" s="56" t="s">
        <v>42</v>
      </c>
      <c r="M241" s="56" t="s">
        <v>33</v>
      </c>
      <c r="N241" s="51">
        <v>29.5</v>
      </c>
      <c r="O241" s="58">
        <v>45194</v>
      </c>
      <c r="P241" s="58">
        <v>45560</v>
      </c>
      <c r="Q241" s="58">
        <v>45580</v>
      </c>
      <c r="R241" s="56" t="s">
        <v>994</v>
      </c>
      <c r="S241" s="59">
        <v>152</v>
      </c>
      <c r="T241" s="60">
        <v>181.5</v>
      </c>
      <c r="U241" s="77">
        <v>18.585000000000001</v>
      </c>
      <c r="V241" s="77">
        <v>55.755000000000003</v>
      </c>
      <c r="W241" s="77">
        <v>74.34</v>
      </c>
    </row>
    <row r="242" spans="1:23">
      <c r="A242" s="55">
        <v>948</v>
      </c>
      <c r="B242" s="56" t="s">
        <v>997</v>
      </c>
      <c r="C242" s="56" t="s">
        <v>998</v>
      </c>
      <c r="D242" s="56" t="s">
        <v>25</v>
      </c>
      <c r="E242" s="56" t="s">
        <v>26</v>
      </c>
      <c r="F242" s="56" t="s">
        <v>27</v>
      </c>
      <c r="G242" s="56" t="s">
        <v>28</v>
      </c>
      <c r="H242" s="56" t="s">
        <v>29</v>
      </c>
      <c r="I242" s="56" t="s">
        <v>30</v>
      </c>
      <c r="J242" s="57">
        <v>39475026.659999996</v>
      </c>
      <c r="K242" s="56" t="s">
        <v>999</v>
      </c>
      <c r="L242" s="56" t="s">
        <v>42</v>
      </c>
      <c r="M242" s="56" t="s">
        <v>33</v>
      </c>
      <c r="N242" s="51">
        <v>41.36</v>
      </c>
      <c r="O242" s="58">
        <v>45194</v>
      </c>
      <c r="P242" s="58">
        <v>45498</v>
      </c>
      <c r="Q242" s="58">
        <v>45560</v>
      </c>
      <c r="R242" s="56" t="s">
        <v>1000</v>
      </c>
      <c r="S242" s="59">
        <v>50</v>
      </c>
      <c r="T242" s="60">
        <v>91.36</v>
      </c>
      <c r="U242" s="77">
        <v>26.056799999999999</v>
      </c>
      <c r="V242" s="77">
        <v>78.170400000000001</v>
      </c>
      <c r="W242" s="77">
        <v>104.2272</v>
      </c>
    </row>
    <row r="243" spans="1:23">
      <c r="A243" s="55">
        <v>949</v>
      </c>
      <c r="B243" s="56" t="s">
        <v>1001</v>
      </c>
      <c r="C243" s="56" t="s">
        <v>1002</v>
      </c>
      <c r="D243" s="56" t="s">
        <v>25</v>
      </c>
      <c r="E243" s="56" t="s">
        <v>26</v>
      </c>
      <c r="F243" s="56" t="s">
        <v>27</v>
      </c>
      <c r="G243" s="56" t="s">
        <v>28</v>
      </c>
      <c r="H243" s="56" t="s">
        <v>29</v>
      </c>
      <c r="I243" s="56" t="s">
        <v>30</v>
      </c>
      <c r="J243" s="57">
        <v>36601210.030000001</v>
      </c>
      <c r="K243" s="56" t="s">
        <v>1003</v>
      </c>
      <c r="L243" s="56" t="s">
        <v>42</v>
      </c>
      <c r="M243" s="56" t="s">
        <v>33</v>
      </c>
      <c r="N243" s="51">
        <v>50</v>
      </c>
      <c r="O243" s="58">
        <v>45194</v>
      </c>
      <c r="P243" s="58">
        <v>45437</v>
      </c>
      <c r="Q243" s="58">
        <v>45468</v>
      </c>
      <c r="R243" s="56" t="s">
        <v>1000</v>
      </c>
      <c r="S243" s="59">
        <v>0</v>
      </c>
      <c r="T243" s="60">
        <v>50</v>
      </c>
      <c r="U243" s="77">
        <v>31.5</v>
      </c>
      <c r="V243" s="77">
        <v>94.5</v>
      </c>
      <c r="W243" s="77">
        <v>126</v>
      </c>
    </row>
    <row r="244" spans="1:23">
      <c r="A244" s="55">
        <v>950</v>
      </c>
      <c r="B244" s="56" t="s">
        <v>1004</v>
      </c>
      <c r="C244" s="56" t="s">
        <v>1005</v>
      </c>
      <c r="D244" s="56" t="s">
        <v>25</v>
      </c>
      <c r="E244" s="56" t="s">
        <v>26</v>
      </c>
      <c r="F244" s="56" t="s">
        <v>27</v>
      </c>
      <c r="G244" s="56" t="s">
        <v>28</v>
      </c>
      <c r="H244" s="56" t="s">
        <v>29</v>
      </c>
      <c r="I244" s="56" t="s">
        <v>30</v>
      </c>
      <c r="J244" s="57">
        <v>25073348.559999999</v>
      </c>
      <c r="K244" s="56" t="s">
        <v>1006</v>
      </c>
      <c r="L244" s="56" t="s">
        <v>396</v>
      </c>
      <c r="M244" s="56" t="s">
        <v>33</v>
      </c>
      <c r="N244" s="51">
        <v>20</v>
      </c>
      <c r="O244" s="58">
        <v>45194</v>
      </c>
      <c r="P244" s="58">
        <v>45498</v>
      </c>
      <c r="Q244" s="58">
        <v>45646</v>
      </c>
      <c r="R244" s="56" t="s">
        <v>1007</v>
      </c>
      <c r="S244" s="59">
        <v>0</v>
      </c>
      <c r="T244" s="60">
        <v>20</v>
      </c>
      <c r="U244" s="77">
        <v>12.6</v>
      </c>
      <c r="V244" s="77">
        <v>37.799999999999997</v>
      </c>
      <c r="W244" s="77">
        <v>50.4</v>
      </c>
    </row>
    <row r="245" spans="1:23">
      <c r="A245" s="55">
        <v>951</v>
      </c>
      <c r="B245" s="56" t="s">
        <v>1008</v>
      </c>
      <c r="C245" s="56" t="s">
        <v>1009</v>
      </c>
      <c r="D245" s="56" t="s">
        <v>25</v>
      </c>
      <c r="E245" s="56" t="s">
        <v>26</v>
      </c>
      <c r="F245" s="56" t="s">
        <v>27</v>
      </c>
      <c r="G245" s="56" t="s">
        <v>28</v>
      </c>
      <c r="H245" s="56" t="s">
        <v>29</v>
      </c>
      <c r="I245" s="56" t="s">
        <v>30</v>
      </c>
      <c r="J245" s="57">
        <v>20734801.27</v>
      </c>
      <c r="K245" s="56" t="s">
        <v>710</v>
      </c>
      <c r="L245" s="56" t="s">
        <v>396</v>
      </c>
      <c r="M245" s="56" t="s">
        <v>33</v>
      </c>
      <c r="N245" s="51">
        <v>21.24</v>
      </c>
      <c r="O245" s="58">
        <v>45194</v>
      </c>
      <c r="P245" s="58">
        <v>45621</v>
      </c>
      <c r="Q245" s="58">
        <v>45646</v>
      </c>
      <c r="R245" s="56" t="s">
        <v>1007</v>
      </c>
      <c r="S245" s="59">
        <v>20</v>
      </c>
      <c r="T245" s="60">
        <v>41.24</v>
      </c>
      <c r="U245" s="77">
        <v>13.3812</v>
      </c>
      <c r="V245" s="77">
        <v>40.143599999999999</v>
      </c>
      <c r="W245" s="77">
        <v>53.524799999999999</v>
      </c>
    </row>
    <row r="246" spans="1:23">
      <c r="A246" s="55">
        <v>952</v>
      </c>
      <c r="B246" s="56" t="s">
        <v>1010</v>
      </c>
      <c r="C246" s="56" t="s">
        <v>1011</v>
      </c>
      <c r="D246" s="56" t="s">
        <v>25</v>
      </c>
      <c r="E246" s="56" t="s">
        <v>26</v>
      </c>
      <c r="F246" s="56" t="s">
        <v>27</v>
      </c>
      <c r="G246" s="56" t="s">
        <v>28</v>
      </c>
      <c r="H246" s="56" t="s">
        <v>29</v>
      </c>
      <c r="I246" s="56" t="s">
        <v>30</v>
      </c>
      <c r="J246" s="57">
        <v>8133923.2000000002</v>
      </c>
      <c r="K246" s="56" t="s">
        <v>395</v>
      </c>
      <c r="L246" s="56" t="s">
        <v>396</v>
      </c>
      <c r="M246" s="56" t="s">
        <v>33</v>
      </c>
      <c r="N246" s="51">
        <v>7.15</v>
      </c>
      <c r="O246" s="58">
        <v>45194</v>
      </c>
      <c r="P246" s="58">
        <v>45468</v>
      </c>
      <c r="Q246" s="58">
        <v>45560</v>
      </c>
      <c r="R246" s="56" t="s">
        <v>1012</v>
      </c>
      <c r="S246" s="59">
        <v>0</v>
      </c>
      <c r="T246" s="60">
        <v>7.15</v>
      </c>
      <c r="U246" s="77">
        <v>4.5045000000000002</v>
      </c>
      <c r="V246" s="77">
        <v>13.513500000000001</v>
      </c>
      <c r="W246" s="77">
        <v>18.018000000000001</v>
      </c>
    </row>
    <row r="247" spans="1:23">
      <c r="A247" s="55">
        <v>953</v>
      </c>
      <c r="B247" s="56" t="s">
        <v>1013</v>
      </c>
      <c r="C247" s="56" t="s">
        <v>1014</v>
      </c>
      <c r="D247" s="56" t="s">
        <v>25</v>
      </c>
      <c r="E247" s="56" t="s">
        <v>26</v>
      </c>
      <c r="F247" s="56" t="s">
        <v>27</v>
      </c>
      <c r="G247" s="56" t="s">
        <v>28</v>
      </c>
      <c r="H247" s="56" t="s">
        <v>29</v>
      </c>
      <c r="I247" s="56" t="s">
        <v>30</v>
      </c>
      <c r="J247" s="57">
        <v>44914062.439999998</v>
      </c>
      <c r="K247" s="56" t="s">
        <v>830</v>
      </c>
      <c r="L247" s="56" t="s">
        <v>128</v>
      </c>
      <c r="M247" s="56" t="s">
        <v>33</v>
      </c>
      <c r="N247" s="51">
        <v>41.1</v>
      </c>
      <c r="O247" s="58">
        <v>45194</v>
      </c>
      <c r="P247" s="58">
        <v>45437</v>
      </c>
      <c r="Q247" s="58">
        <v>45458</v>
      </c>
      <c r="R247" s="56" t="s">
        <v>960</v>
      </c>
      <c r="S247" s="59" t="s">
        <v>1015</v>
      </c>
      <c r="T247" s="60" t="s">
        <v>1016</v>
      </c>
      <c r="U247" s="77">
        <v>25.893000000000001</v>
      </c>
      <c r="V247" s="77">
        <v>77.679000000000002</v>
      </c>
      <c r="W247" s="77">
        <v>103.572</v>
      </c>
    </row>
    <row r="248" spans="1:23">
      <c r="A248" s="55">
        <v>954</v>
      </c>
      <c r="B248" s="56" t="s">
        <v>1017</v>
      </c>
      <c r="C248" s="56" t="s">
        <v>1018</v>
      </c>
      <c r="D248" s="56" t="s">
        <v>25</v>
      </c>
      <c r="E248" s="56" t="s">
        <v>26</v>
      </c>
      <c r="F248" s="56" t="s">
        <v>27</v>
      </c>
      <c r="G248" s="56" t="s">
        <v>28</v>
      </c>
      <c r="H248" s="56" t="s">
        <v>29</v>
      </c>
      <c r="I248" s="56" t="s">
        <v>30</v>
      </c>
      <c r="J248" s="57">
        <v>44300494.280000001</v>
      </c>
      <c r="K248" s="56" t="s">
        <v>1019</v>
      </c>
      <c r="L248" s="56" t="s">
        <v>355</v>
      </c>
      <c r="M248" s="56" t="s">
        <v>33</v>
      </c>
      <c r="N248" s="51">
        <v>36.9</v>
      </c>
      <c r="O248" s="58">
        <v>45194</v>
      </c>
      <c r="P248" s="58">
        <v>45437</v>
      </c>
      <c r="Q248" s="58">
        <v>45458</v>
      </c>
      <c r="R248" s="56" t="s">
        <v>1020</v>
      </c>
      <c r="S248" s="59" t="s">
        <v>1021</v>
      </c>
      <c r="T248" s="60" t="s">
        <v>1022</v>
      </c>
      <c r="U248" s="77">
        <v>23.247</v>
      </c>
      <c r="V248" s="77">
        <v>69.741</v>
      </c>
      <c r="W248" s="77">
        <v>92.988</v>
      </c>
    </row>
    <row r="249" spans="1:23">
      <c r="A249" s="55">
        <v>956</v>
      </c>
      <c r="B249" s="56" t="s">
        <v>1023</v>
      </c>
      <c r="C249" s="56" t="s">
        <v>1024</v>
      </c>
      <c r="D249" s="56" t="s">
        <v>25</v>
      </c>
      <c r="E249" s="56" t="s">
        <v>26</v>
      </c>
      <c r="F249" s="56" t="s">
        <v>27</v>
      </c>
      <c r="G249" s="56" t="s">
        <v>28</v>
      </c>
      <c r="H249" s="56" t="s">
        <v>29</v>
      </c>
      <c r="I249" s="56" t="s">
        <v>30</v>
      </c>
      <c r="J249" s="57">
        <v>49067187.780000001</v>
      </c>
      <c r="K249" s="56" t="s">
        <v>1025</v>
      </c>
      <c r="L249" s="56" t="s">
        <v>150</v>
      </c>
      <c r="M249" s="56" t="s">
        <v>33</v>
      </c>
      <c r="N249" s="51">
        <v>29</v>
      </c>
      <c r="O249" s="58">
        <v>45194</v>
      </c>
      <c r="P249" s="58">
        <v>45741</v>
      </c>
      <c r="Q249" s="58">
        <v>45761</v>
      </c>
      <c r="R249" s="56" t="s">
        <v>1026</v>
      </c>
      <c r="S249" s="59">
        <v>32.799999999999997</v>
      </c>
      <c r="T249" s="60">
        <v>61.8</v>
      </c>
      <c r="U249" s="77">
        <v>18.27</v>
      </c>
      <c r="V249" s="77">
        <v>54.81</v>
      </c>
      <c r="W249" s="77">
        <v>73.08</v>
      </c>
    </row>
    <row r="250" spans="1:23">
      <c r="A250" s="55">
        <v>957</v>
      </c>
      <c r="B250" s="56" t="s">
        <v>1027</v>
      </c>
      <c r="C250" s="56" t="s">
        <v>1028</v>
      </c>
      <c r="D250" s="56" t="s">
        <v>25</v>
      </c>
      <c r="E250" s="56" t="s">
        <v>26</v>
      </c>
      <c r="F250" s="56" t="s">
        <v>27</v>
      </c>
      <c r="G250" s="56" t="s">
        <v>28</v>
      </c>
      <c r="H250" s="56" t="s">
        <v>29</v>
      </c>
      <c r="I250" s="56" t="s">
        <v>30</v>
      </c>
      <c r="J250" s="57">
        <v>22419362.59</v>
      </c>
      <c r="K250" s="56" t="s">
        <v>1025</v>
      </c>
      <c r="L250" s="56" t="s">
        <v>150</v>
      </c>
      <c r="M250" s="56" t="s">
        <v>33</v>
      </c>
      <c r="N250" s="51">
        <v>13.67</v>
      </c>
      <c r="O250" s="58">
        <v>45194</v>
      </c>
      <c r="P250" s="58">
        <v>45560</v>
      </c>
      <c r="Q250" s="58">
        <v>45595</v>
      </c>
      <c r="R250" s="56" t="s">
        <v>1029</v>
      </c>
      <c r="S250" s="59" t="s">
        <v>1030</v>
      </c>
      <c r="T250" s="60" t="s">
        <v>1031</v>
      </c>
      <c r="U250" s="77">
        <v>8.6120999999999999</v>
      </c>
      <c r="V250" s="77">
        <v>25.836300000000001</v>
      </c>
      <c r="W250" s="77">
        <v>34.448399999999999</v>
      </c>
    </row>
    <row r="251" spans="1:23">
      <c r="A251" s="55">
        <v>960</v>
      </c>
      <c r="B251" s="56" t="s">
        <v>1032</v>
      </c>
      <c r="C251" s="56" t="s">
        <v>1033</v>
      </c>
      <c r="D251" s="56" t="s">
        <v>25</v>
      </c>
      <c r="E251" s="56" t="s">
        <v>26</v>
      </c>
      <c r="F251" s="56" t="s">
        <v>27</v>
      </c>
      <c r="G251" s="56" t="s">
        <v>28</v>
      </c>
      <c r="H251" s="56" t="s">
        <v>29</v>
      </c>
      <c r="I251" s="56" t="s">
        <v>30</v>
      </c>
      <c r="J251" s="57">
        <v>17471760.25</v>
      </c>
      <c r="K251" s="56" t="s">
        <v>1034</v>
      </c>
      <c r="L251" s="56" t="s">
        <v>150</v>
      </c>
      <c r="M251" s="56" t="s">
        <v>33</v>
      </c>
      <c r="N251" s="51">
        <v>11.05</v>
      </c>
      <c r="O251" s="58">
        <v>45194</v>
      </c>
      <c r="P251" s="58">
        <v>45560</v>
      </c>
      <c r="Q251" s="58">
        <v>45569</v>
      </c>
      <c r="R251" s="56" t="s">
        <v>1035</v>
      </c>
      <c r="S251" s="59">
        <v>46.6</v>
      </c>
      <c r="T251" s="60">
        <v>57.65</v>
      </c>
      <c r="U251" s="77">
        <v>6.9615000000000009</v>
      </c>
      <c r="V251" s="77">
        <v>20.884500000000003</v>
      </c>
      <c r="W251" s="77">
        <v>27.846000000000004</v>
      </c>
    </row>
    <row r="252" spans="1:23" s="62" customFormat="1">
      <c r="A252" s="55">
        <v>961</v>
      </c>
      <c r="B252" s="56" t="s">
        <v>1036</v>
      </c>
      <c r="C252" s="56" t="s">
        <v>1037</v>
      </c>
      <c r="D252" s="56" t="s">
        <v>25</v>
      </c>
      <c r="E252" s="56" t="s">
        <v>26</v>
      </c>
      <c r="F252" s="56" t="s">
        <v>27</v>
      </c>
      <c r="G252" s="56" t="s">
        <v>28</v>
      </c>
      <c r="H252" s="56" t="s">
        <v>29</v>
      </c>
      <c r="I252" s="56" t="s">
        <v>30</v>
      </c>
      <c r="J252" s="57">
        <v>41045680.280000001</v>
      </c>
      <c r="K252" s="56" t="s">
        <v>585</v>
      </c>
      <c r="L252" s="56" t="s">
        <v>150</v>
      </c>
      <c r="M252" s="56" t="s">
        <v>33</v>
      </c>
      <c r="N252" s="51">
        <v>8.86</v>
      </c>
      <c r="O252" s="58">
        <v>45194</v>
      </c>
      <c r="P252" s="58">
        <v>45560</v>
      </c>
      <c r="Q252" s="58">
        <v>45576</v>
      </c>
      <c r="R252" s="56" t="s">
        <v>1038</v>
      </c>
      <c r="S252" s="59">
        <v>40.64</v>
      </c>
      <c r="T252" s="60">
        <v>49.5</v>
      </c>
      <c r="U252" s="77">
        <v>5.5817999999999994</v>
      </c>
      <c r="V252" s="77">
        <v>16.745399999999997</v>
      </c>
      <c r="W252" s="77">
        <v>22.327199999999998</v>
      </c>
    </row>
    <row r="253" spans="1:23">
      <c r="A253" s="55">
        <v>962</v>
      </c>
      <c r="B253" s="56" t="s">
        <v>1039</v>
      </c>
      <c r="C253" s="56" t="s">
        <v>1040</v>
      </c>
      <c r="D253" s="56" t="s">
        <v>25</v>
      </c>
      <c r="E253" s="56" t="s">
        <v>26</v>
      </c>
      <c r="F253" s="56" t="s">
        <v>27</v>
      </c>
      <c r="G253" s="56" t="s">
        <v>28</v>
      </c>
      <c r="H253" s="56" t="s">
        <v>29</v>
      </c>
      <c r="I253" s="56" t="s">
        <v>30</v>
      </c>
      <c r="J253" s="57">
        <v>27283507.530000001</v>
      </c>
      <c r="K253" s="56" t="s">
        <v>1041</v>
      </c>
      <c r="L253" s="56" t="s">
        <v>150</v>
      </c>
      <c r="M253" s="56" t="s">
        <v>33</v>
      </c>
      <c r="N253" s="51">
        <v>11.6</v>
      </c>
      <c r="O253" s="58">
        <v>45194</v>
      </c>
      <c r="P253" s="58">
        <v>45560</v>
      </c>
      <c r="Q253" s="58">
        <v>45736</v>
      </c>
      <c r="R253" s="56" t="s">
        <v>1042</v>
      </c>
      <c r="S253" s="59">
        <v>38.200000000000003</v>
      </c>
      <c r="T253" s="60">
        <v>49.8</v>
      </c>
      <c r="U253" s="77">
        <v>7.3079999999999998</v>
      </c>
      <c r="V253" s="77">
        <v>21.923999999999999</v>
      </c>
      <c r="W253" s="77">
        <v>29.231999999999999</v>
      </c>
    </row>
    <row r="254" spans="1:23">
      <c r="A254" s="55">
        <v>963</v>
      </c>
      <c r="B254" s="56" t="s">
        <v>1043</v>
      </c>
      <c r="C254" s="56" t="s">
        <v>1044</v>
      </c>
      <c r="D254" s="56" t="s">
        <v>25</v>
      </c>
      <c r="E254" s="56" t="s">
        <v>26</v>
      </c>
      <c r="F254" s="56" t="s">
        <v>27</v>
      </c>
      <c r="G254" s="56" t="s">
        <v>28</v>
      </c>
      <c r="H254" s="56" t="s">
        <v>29</v>
      </c>
      <c r="I254" s="56" t="s">
        <v>30</v>
      </c>
      <c r="J254" s="57">
        <v>23379369.579999998</v>
      </c>
      <c r="K254" s="56" t="s">
        <v>1045</v>
      </c>
      <c r="L254" s="56" t="s">
        <v>128</v>
      </c>
      <c r="M254" s="56" t="s">
        <v>33</v>
      </c>
      <c r="N254" s="51">
        <v>23.3</v>
      </c>
      <c r="O254" s="58">
        <v>45194</v>
      </c>
      <c r="P254" s="58">
        <v>45621</v>
      </c>
      <c r="Q254" s="58">
        <v>45695</v>
      </c>
      <c r="R254" s="56" t="s">
        <v>1046</v>
      </c>
      <c r="S254" s="59">
        <v>579.70000000000005</v>
      </c>
      <c r="T254" s="60">
        <v>603</v>
      </c>
      <c r="U254" s="77">
        <v>14.679</v>
      </c>
      <c r="V254" s="77">
        <v>44.036999999999999</v>
      </c>
      <c r="W254" s="77">
        <v>58.716000000000001</v>
      </c>
    </row>
    <row r="255" spans="1:23">
      <c r="A255" s="55">
        <v>964</v>
      </c>
      <c r="B255" s="56" t="s">
        <v>1047</v>
      </c>
      <c r="C255" s="56" t="s">
        <v>1048</v>
      </c>
      <c r="D255" s="56" t="s">
        <v>25</v>
      </c>
      <c r="E255" s="56" t="s">
        <v>26</v>
      </c>
      <c r="F255" s="56" t="s">
        <v>27</v>
      </c>
      <c r="G255" s="56" t="s">
        <v>28</v>
      </c>
      <c r="H255" s="56" t="s">
        <v>29</v>
      </c>
      <c r="I255" s="56" t="s">
        <v>30</v>
      </c>
      <c r="J255" s="57">
        <v>25612474.300000001</v>
      </c>
      <c r="K255" s="56" t="s">
        <v>1049</v>
      </c>
      <c r="L255" s="56" t="s">
        <v>128</v>
      </c>
      <c r="M255" s="56" t="s">
        <v>33</v>
      </c>
      <c r="N255" s="51">
        <v>23.3</v>
      </c>
      <c r="O255" s="58">
        <v>45194</v>
      </c>
      <c r="P255" s="58">
        <v>45621</v>
      </c>
      <c r="Q255" s="58">
        <v>45695</v>
      </c>
      <c r="R255" s="56" t="s">
        <v>1046</v>
      </c>
      <c r="S255" s="59">
        <v>556.4</v>
      </c>
      <c r="T255" s="60">
        <v>579.70000000000005</v>
      </c>
      <c r="U255" s="77">
        <v>14.679</v>
      </c>
      <c r="V255" s="77">
        <v>44.036999999999999</v>
      </c>
      <c r="W255" s="77">
        <v>58.716000000000001</v>
      </c>
    </row>
    <row r="256" spans="1:23">
      <c r="A256" s="55">
        <v>965</v>
      </c>
      <c r="B256" s="56" t="s">
        <v>1050</v>
      </c>
      <c r="C256" s="56" t="s">
        <v>1051</v>
      </c>
      <c r="D256" s="56" t="s">
        <v>25</v>
      </c>
      <c r="E256" s="56" t="s">
        <v>26</v>
      </c>
      <c r="F256" s="56" t="s">
        <v>27</v>
      </c>
      <c r="G256" s="56" t="s">
        <v>28</v>
      </c>
      <c r="H256" s="56" t="s">
        <v>29</v>
      </c>
      <c r="I256" s="56" t="s">
        <v>30</v>
      </c>
      <c r="J256" s="57">
        <v>20690244.940000001</v>
      </c>
      <c r="K256" s="56" t="s">
        <v>1052</v>
      </c>
      <c r="L256" s="56" t="s">
        <v>128</v>
      </c>
      <c r="M256" s="56" t="s">
        <v>33</v>
      </c>
      <c r="N256" s="51">
        <v>25</v>
      </c>
      <c r="O256" s="58">
        <v>45194</v>
      </c>
      <c r="P256" s="58">
        <v>45560</v>
      </c>
      <c r="Q256" s="58">
        <v>45560</v>
      </c>
      <c r="R256" s="56" t="s">
        <v>990</v>
      </c>
      <c r="S256" s="59">
        <v>406.7</v>
      </c>
      <c r="T256" s="60">
        <v>431.7</v>
      </c>
      <c r="U256" s="77">
        <v>15.75</v>
      </c>
      <c r="V256" s="77">
        <v>47.25</v>
      </c>
      <c r="W256" s="77">
        <v>63</v>
      </c>
    </row>
    <row r="257" spans="1:23">
      <c r="A257" s="55">
        <v>966</v>
      </c>
      <c r="B257" s="56" t="s">
        <v>1053</v>
      </c>
      <c r="C257" s="56" t="s">
        <v>1054</v>
      </c>
      <c r="D257" s="56" t="s">
        <v>25</v>
      </c>
      <c r="E257" s="56" t="s">
        <v>26</v>
      </c>
      <c r="F257" s="56" t="s">
        <v>27</v>
      </c>
      <c r="G257" s="56" t="s">
        <v>28</v>
      </c>
      <c r="H257" s="56" t="s">
        <v>29</v>
      </c>
      <c r="I257" s="56" t="s">
        <v>30</v>
      </c>
      <c r="J257" s="57">
        <v>29590173.82</v>
      </c>
      <c r="K257" s="56" t="s">
        <v>1052</v>
      </c>
      <c r="L257" s="56" t="s">
        <v>128</v>
      </c>
      <c r="M257" s="56" t="s">
        <v>33</v>
      </c>
      <c r="N257" s="51">
        <v>49.65</v>
      </c>
      <c r="O257" s="58">
        <v>45194</v>
      </c>
      <c r="P257" s="58">
        <v>45560</v>
      </c>
      <c r="Q257" s="58">
        <v>45560</v>
      </c>
      <c r="R257" s="56" t="s">
        <v>990</v>
      </c>
      <c r="S257" s="59">
        <v>431.7</v>
      </c>
      <c r="T257" s="60">
        <v>481.35</v>
      </c>
      <c r="U257" s="77">
        <v>31.279499999999999</v>
      </c>
      <c r="V257" s="77">
        <v>93.838499999999996</v>
      </c>
      <c r="W257" s="77">
        <v>125.11799999999999</v>
      </c>
    </row>
    <row r="258" spans="1:23" s="62" customFormat="1">
      <c r="A258" s="55">
        <v>968</v>
      </c>
      <c r="B258" s="56" t="s">
        <v>1055</v>
      </c>
      <c r="C258" s="56" t="s">
        <v>1056</v>
      </c>
      <c r="D258" s="56" t="s">
        <v>25</v>
      </c>
      <c r="E258" s="56" t="s">
        <v>26</v>
      </c>
      <c r="F258" s="56" t="s">
        <v>27</v>
      </c>
      <c r="G258" s="56" t="s">
        <v>28</v>
      </c>
      <c r="H258" s="56" t="s">
        <v>29</v>
      </c>
      <c r="I258" s="56" t="s">
        <v>30</v>
      </c>
      <c r="J258" s="57">
        <v>57359371.700000003</v>
      </c>
      <c r="K258" s="56" t="s">
        <v>1057</v>
      </c>
      <c r="L258" s="56" t="s">
        <v>128</v>
      </c>
      <c r="M258" s="56" t="s">
        <v>33</v>
      </c>
      <c r="N258" s="51">
        <v>59.45</v>
      </c>
      <c r="O258" s="58">
        <v>45194</v>
      </c>
      <c r="P258" s="58">
        <v>45682</v>
      </c>
      <c r="Q258" s="58">
        <v>45700</v>
      </c>
      <c r="R258" s="56" t="s">
        <v>1058</v>
      </c>
      <c r="S258" s="59" t="s">
        <v>1059</v>
      </c>
      <c r="T258" s="60" t="s">
        <v>1060</v>
      </c>
      <c r="U258" s="77">
        <v>37.453500000000005</v>
      </c>
      <c r="V258" s="77">
        <v>112.36050000000002</v>
      </c>
      <c r="W258" s="77">
        <v>149.81400000000002</v>
      </c>
    </row>
    <row r="259" spans="1:23">
      <c r="A259" s="55">
        <v>969</v>
      </c>
      <c r="B259" s="56" t="s">
        <v>1061</v>
      </c>
      <c r="C259" s="56" t="s">
        <v>1062</v>
      </c>
      <c r="D259" s="56" t="s">
        <v>25</v>
      </c>
      <c r="E259" s="56" t="s">
        <v>26</v>
      </c>
      <c r="F259" s="56" t="s">
        <v>27</v>
      </c>
      <c r="G259" s="56" t="s">
        <v>28</v>
      </c>
      <c r="H259" s="56" t="s">
        <v>29</v>
      </c>
      <c r="I259" s="56" t="s">
        <v>30</v>
      </c>
      <c r="J259" s="57">
        <v>60773864.259999998</v>
      </c>
      <c r="K259" s="56" t="s">
        <v>1063</v>
      </c>
      <c r="L259" s="56" t="s">
        <v>128</v>
      </c>
      <c r="M259" s="56" t="s">
        <v>33</v>
      </c>
      <c r="N259" s="51">
        <v>59.265000000000001</v>
      </c>
      <c r="O259" s="58">
        <v>45194</v>
      </c>
      <c r="P259" s="58">
        <v>45772</v>
      </c>
      <c r="Q259" s="58">
        <v>45779</v>
      </c>
      <c r="R259" s="56" t="s">
        <v>1058</v>
      </c>
      <c r="S259" s="59" t="s">
        <v>1060</v>
      </c>
      <c r="T259" s="60" t="s">
        <v>1064</v>
      </c>
      <c r="U259" s="77">
        <v>37.336950000000002</v>
      </c>
      <c r="V259" s="77">
        <v>112.01085</v>
      </c>
      <c r="W259" s="77">
        <v>149.34780000000001</v>
      </c>
    </row>
    <row r="260" spans="1:23">
      <c r="A260" s="55">
        <v>970</v>
      </c>
      <c r="B260" s="56" t="s">
        <v>1065</v>
      </c>
      <c r="C260" s="56" t="s">
        <v>1066</v>
      </c>
      <c r="D260" s="56" t="s">
        <v>25</v>
      </c>
      <c r="E260" s="56" t="s">
        <v>26</v>
      </c>
      <c r="F260" s="56" t="s">
        <v>27</v>
      </c>
      <c r="G260" s="56" t="s">
        <v>28</v>
      </c>
      <c r="H260" s="56" t="s">
        <v>29</v>
      </c>
      <c r="I260" s="56" t="s">
        <v>30</v>
      </c>
      <c r="J260" s="57">
        <v>21050074.559999999</v>
      </c>
      <c r="K260" s="56" t="s">
        <v>1067</v>
      </c>
      <c r="L260" s="56" t="s">
        <v>128</v>
      </c>
      <c r="M260" s="56" t="s">
        <v>33</v>
      </c>
      <c r="N260" s="51">
        <v>15.9</v>
      </c>
      <c r="O260" s="58">
        <v>45194</v>
      </c>
      <c r="P260" s="58">
        <v>45560</v>
      </c>
      <c r="Q260" s="58">
        <v>45560</v>
      </c>
      <c r="R260" s="56" t="s">
        <v>960</v>
      </c>
      <c r="S260" s="59">
        <v>168.5</v>
      </c>
      <c r="T260" s="60">
        <v>184.4</v>
      </c>
      <c r="U260" s="77">
        <v>10.016999999999999</v>
      </c>
      <c r="V260" s="77">
        <v>30.050999999999998</v>
      </c>
      <c r="W260" s="77">
        <v>40.067999999999998</v>
      </c>
    </row>
    <row r="261" spans="1:23">
      <c r="A261" s="55">
        <v>971</v>
      </c>
      <c r="B261" s="56" t="s">
        <v>1068</v>
      </c>
      <c r="C261" s="56" t="s">
        <v>1069</v>
      </c>
      <c r="D261" s="56" t="s">
        <v>25</v>
      </c>
      <c r="E261" s="56" t="s">
        <v>26</v>
      </c>
      <c r="F261" s="56" t="s">
        <v>27</v>
      </c>
      <c r="G261" s="56" t="s">
        <v>28</v>
      </c>
      <c r="H261" s="56" t="s">
        <v>29</v>
      </c>
      <c r="I261" s="56" t="s">
        <v>30</v>
      </c>
      <c r="J261" s="57">
        <v>22274726.359999999</v>
      </c>
      <c r="K261" s="56" t="s">
        <v>1070</v>
      </c>
      <c r="L261" s="56" t="s">
        <v>128</v>
      </c>
      <c r="M261" s="56" t="s">
        <v>33</v>
      </c>
      <c r="N261" s="51">
        <v>10.95</v>
      </c>
      <c r="O261" s="58">
        <v>45194</v>
      </c>
      <c r="P261" s="58">
        <v>45560</v>
      </c>
      <c r="Q261" s="58">
        <v>45560</v>
      </c>
      <c r="R261" s="56" t="s">
        <v>960</v>
      </c>
      <c r="S261" s="59">
        <v>157.55000000000001</v>
      </c>
      <c r="T261" s="60">
        <v>168.5</v>
      </c>
      <c r="U261" s="77">
        <v>6.8984999999999994</v>
      </c>
      <c r="V261" s="77">
        <v>20.695499999999999</v>
      </c>
      <c r="W261" s="77">
        <v>27.593999999999998</v>
      </c>
    </row>
    <row r="262" spans="1:23">
      <c r="A262" s="55">
        <v>972</v>
      </c>
      <c r="B262" s="56" t="s">
        <v>1071</v>
      </c>
      <c r="C262" s="56" t="s">
        <v>1072</v>
      </c>
      <c r="D262" s="56" t="s">
        <v>25</v>
      </c>
      <c r="E262" s="56" t="s">
        <v>26</v>
      </c>
      <c r="F262" s="56" t="s">
        <v>27</v>
      </c>
      <c r="G262" s="56" t="s">
        <v>28</v>
      </c>
      <c r="H262" s="56" t="s">
        <v>29</v>
      </c>
      <c r="I262" s="56" t="s">
        <v>30</v>
      </c>
      <c r="J262" s="57">
        <v>94785654.420000002</v>
      </c>
      <c r="K262" s="56" t="s">
        <v>1073</v>
      </c>
      <c r="L262" s="56" t="s">
        <v>128</v>
      </c>
      <c r="M262" s="56" t="s">
        <v>33</v>
      </c>
      <c r="N262" s="51">
        <v>47.23</v>
      </c>
      <c r="O262" s="58">
        <v>45194</v>
      </c>
      <c r="P262" s="58">
        <v>45590</v>
      </c>
      <c r="Q262" s="58">
        <v>45590</v>
      </c>
      <c r="R262" s="56" t="s">
        <v>1074</v>
      </c>
      <c r="S262" s="59">
        <v>444.22</v>
      </c>
      <c r="T262" s="60">
        <v>491.45</v>
      </c>
      <c r="U262" s="77">
        <v>29.754899999999999</v>
      </c>
      <c r="V262" s="77">
        <v>89.264700000000005</v>
      </c>
      <c r="W262" s="77">
        <v>119.0196</v>
      </c>
    </row>
    <row r="263" spans="1:23">
      <c r="A263" s="55">
        <v>973</v>
      </c>
      <c r="B263" s="56" t="s">
        <v>1075</v>
      </c>
      <c r="C263" s="56" t="s">
        <v>1076</v>
      </c>
      <c r="D263" s="56" t="s">
        <v>25</v>
      </c>
      <c r="E263" s="56" t="s">
        <v>26</v>
      </c>
      <c r="F263" s="56" t="s">
        <v>27</v>
      </c>
      <c r="G263" s="56" t="s">
        <v>28</v>
      </c>
      <c r="H263" s="56" t="s">
        <v>29</v>
      </c>
      <c r="I263" s="56" t="s">
        <v>30</v>
      </c>
      <c r="J263" s="57">
        <v>14664446.82</v>
      </c>
      <c r="K263" s="56" t="s">
        <v>1077</v>
      </c>
      <c r="L263" s="56" t="s">
        <v>128</v>
      </c>
      <c r="M263" s="56" t="s">
        <v>33</v>
      </c>
      <c r="N263" s="51">
        <v>33.92</v>
      </c>
      <c r="O263" s="58">
        <v>45194</v>
      </c>
      <c r="P263" s="58">
        <v>45560</v>
      </c>
      <c r="Q263" s="58">
        <v>45449</v>
      </c>
      <c r="R263" s="56" t="s">
        <v>1078</v>
      </c>
      <c r="S263" s="59">
        <v>5</v>
      </c>
      <c r="T263" s="60">
        <v>45</v>
      </c>
      <c r="U263" s="77">
        <v>21.369600000000002</v>
      </c>
      <c r="V263" s="77">
        <v>64.108800000000002</v>
      </c>
      <c r="W263" s="77">
        <v>85.478400000000008</v>
      </c>
    </row>
    <row r="264" spans="1:23">
      <c r="A264" s="55">
        <v>974</v>
      </c>
      <c r="B264" s="56" t="s">
        <v>1079</v>
      </c>
      <c r="C264" s="56" t="s">
        <v>1080</v>
      </c>
      <c r="D264" s="56" t="s">
        <v>25</v>
      </c>
      <c r="E264" s="56" t="s">
        <v>26</v>
      </c>
      <c r="F264" s="56" t="s">
        <v>27</v>
      </c>
      <c r="G264" s="56" t="s">
        <v>28</v>
      </c>
      <c r="H264" s="56" t="s">
        <v>29</v>
      </c>
      <c r="I264" s="56" t="s">
        <v>30</v>
      </c>
      <c r="J264" s="57">
        <v>130238254.36</v>
      </c>
      <c r="K264" s="56" t="s">
        <v>1081</v>
      </c>
      <c r="L264" s="56" t="s">
        <v>128</v>
      </c>
      <c r="M264" s="56" t="s">
        <v>33</v>
      </c>
      <c r="N264" s="51">
        <v>148.596</v>
      </c>
      <c r="O264" s="58">
        <v>45194</v>
      </c>
      <c r="P264" s="58">
        <v>45560</v>
      </c>
      <c r="Q264" s="58">
        <v>45560</v>
      </c>
      <c r="R264" s="56" t="s">
        <v>1082</v>
      </c>
      <c r="S264" s="59" t="s">
        <v>1083</v>
      </c>
      <c r="T264" s="60" t="s">
        <v>1084</v>
      </c>
      <c r="U264" s="77">
        <v>93.615480000000005</v>
      </c>
      <c r="V264" s="77">
        <v>280.84644000000003</v>
      </c>
      <c r="W264" s="77">
        <v>374.46192000000002</v>
      </c>
    </row>
    <row r="265" spans="1:23">
      <c r="A265" s="55">
        <v>975</v>
      </c>
      <c r="B265" s="56" t="s">
        <v>1085</v>
      </c>
      <c r="C265" s="56" t="s">
        <v>1086</v>
      </c>
      <c r="D265" s="56" t="s">
        <v>25</v>
      </c>
      <c r="E265" s="56" t="s">
        <v>26</v>
      </c>
      <c r="F265" s="56" t="s">
        <v>27</v>
      </c>
      <c r="G265" s="56" t="s">
        <v>28</v>
      </c>
      <c r="H265" s="56" t="s">
        <v>29</v>
      </c>
      <c r="I265" s="56" t="s">
        <v>30</v>
      </c>
      <c r="J265" s="57">
        <v>39624521</v>
      </c>
      <c r="K265" s="56" t="s">
        <v>1087</v>
      </c>
      <c r="L265" s="56" t="s">
        <v>128</v>
      </c>
      <c r="M265" s="56" t="s">
        <v>33</v>
      </c>
      <c r="N265" s="51">
        <v>36</v>
      </c>
      <c r="O265" s="58">
        <v>45194</v>
      </c>
      <c r="P265" s="58">
        <v>45621</v>
      </c>
      <c r="Q265" s="58">
        <v>45646</v>
      </c>
      <c r="R265" s="56" t="s">
        <v>1088</v>
      </c>
      <c r="S265" s="59">
        <v>0</v>
      </c>
      <c r="T265" s="60">
        <v>36</v>
      </c>
      <c r="U265" s="77">
        <v>22.68</v>
      </c>
      <c r="V265" s="77">
        <v>68.039999999999992</v>
      </c>
      <c r="W265" s="77">
        <v>90.72</v>
      </c>
    </row>
    <row r="266" spans="1:23" s="62" customFormat="1">
      <c r="A266" s="55">
        <v>976</v>
      </c>
      <c r="B266" s="56" t="s">
        <v>1089</v>
      </c>
      <c r="C266" s="56" t="s">
        <v>1090</v>
      </c>
      <c r="D266" s="56" t="s">
        <v>25</v>
      </c>
      <c r="E266" s="56" t="s">
        <v>26</v>
      </c>
      <c r="F266" s="56" t="s">
        <v>27</v>
      </c>
      <c r="G266" s="56" t="s">
        <v>28</v>
      </c>
      <c r="H266" s="56" t="s">
        <v>29</v>
      </c>
      <c r="I266" s="56" t="s">
        <v>30</v>
      </c>
      <c r="J266" s="57">
        <v>31252725.59</v>
      </c>
      <c r="K266" s="56" t="s">
        <v>1091</v>
      </c>
      <c r="L266" s="56" t="s">
        <v>303</v>
      </c>
      <c r="M266" s="56" t="s">
        <v>33</v>
      </c>
      <c r="N266" s="51">
        <v>30</v>
      </c>
      <c r="O266" s="58">
        <v>45194</v>
      </c>
      <c r="P266" s="58">
        <v>45560</v>
      </c>
      <c r="Q266" s="58">
        <v>45580</v>
      </c>
      <c r="R266" s="56" t="s">
        <v>1092</v>
      </c>
      <c r="S266" s="59">
        <v>0</v>
      </c>
      <c r="T266" s="60">
        <v>30</v>
      </c>
      <c r="U266" s="77">
        <v>18.899999999999999</v>
      </c>
      <c r="V266" s="77">
        <v>56.699999999999996</v>
      </c>
      <c r="W266" s="77">
        <v>75.599999999999994</v>
      </c>
    </row>
    <row r="267" spans="1:23">
      <c r="A267" s="55">
        <v>977</v>
      </c>
      <c r="B267" s="56" t="s">
        <v>1093</v>
      </c>
      <c r="C267" s="56" t="s">
        <v>1094</v>
      </c>
      <c r="D267" s="56" t="s">
        <v>25</v>
      </c>
      <c r="E267" s="56" t="s">
        <v>26</v>
      </c>
      <c r="F267" s="56" t="s">
        <v>27</v>
      </c>
      <c r="G267" s="56" t="s">
        <v>28</v>
      </c>
      <c r="H267" s="56" t="s">
        <v>29</v>
      </c>
      <c r="I267" s="56" t="s">
        <v>30</v>
      </c>
      <c r="J267" s="57">
        <v>38446224.520000003</v>
      </c>
      <c r="K267" s="56" t="s">
        <v>1095</v>
      </c>
      <c r="L267" s="56" t="s">
        <v>115</v>
      </c>
      <c r="M267" s="56" t="s">
        <v>33</v>
      </c>
      <c r="N267" s="51">
        <v>15</v>
      </c>
      <c r="O267" s="58">
        <v>45194</v>
      </c>
      <c r="P267" s="58">
        <v>45682</v>
      </c>
      <c r="Q267" s="58">
        <v>45754</v>
      </c>
      <c r="R267" s="56" t="s">
        <v>1096</v>
      </c>
      <c r="S267" s="59">
        <v>0</v>
      </c>
      <c r="T267" s="60">
        <v>15</v>
      </c>
      <c r="U267" s="77">
        <v>9.4499999999999993</v>
      </c>
      <c r="V267" s="77">
        <v>28.349999999999998</v>
      </c>
      <c r="W267" s="77">
        <v>37.799999999999997</v>
      </c>
    </row>
    <row r="268" spans="1:23">
      <c r="A268" s="55">
        <v>978</v>
      </c>
      <c r="B268" s="56" t="s">
        <v>1097</v>
      </c>
      <c r="C268" s="56" t="s">
        <v>1098</v>
      </c>
      <c r="D268" s="56" t="s">
        <v>25</v>
      </c>
      <c r="E268" s="56" t="s">
        <v>26</v>
      </c>
      <c r="F268" s="56" t="s">
        <v>27</v>
      </c>
      <c r="G268" s="56" t="s">
        <v>28</v>
      </c>
      <c r="H268" s="56" t="s">
        <v>29</v>
      </c>
      <c r="I268" s="56" t="s">
        <v>30</v>
      </c>
      <c r="J268" s="57">
        <v>30293881.879999999</v>
      </c>
      <c r="K268" s="56" t="s">
        <v>119</v>
      </c>
      <c r="L268" s="56" t="s">
        <v>115</v>
      </c>
      <c r="M268" s="56" t="s">
        <v>33</v>
      </c>
      <c r="N268" s="51">
        <v>12</v>
      </c>
      <c r="O268" s="58">
        <v>45194</v>
      </c>
      <c r="P268" s="58">
        <v>45560</v>
      </c>
      <c r="Q268" s="58">
        <v>45726</v>
      </c>
      <c r="R268" s="56" t="s">
        <v>1096</v>
      </c>
      <c r="S268" s="59">
        <v>15</v>
      </c>
      <c r="T268" s="60">
        <v>27</v>
      </c>
      <c r="U268" s="77">
        <v>7.5600000000000005</v>
      </c>
      <c r="V268" s="77">
        <v>22.68</v>
      </c>
      <c r="W268" s="77">
        <v>30.240000000000002</v>
      </c>
    </row>
    <row r="269" spans="1:23">
      <c r="A269" s="55">
        <v>980</v>
      </c>
      <c r="B269" s="56" t="s">
        <v>1099</v>
      </c>
      <c r="C269" s="56" t="s">
        <v>1100</v>
      </c>
      <c r="D269" s="56" t="s">
        <v>25</v>
      </c>
      <c r="E269" s="56" t="s">
        <v>26</v>
      </c>
      <c r="F269" s="56" t="s">
        <v>27</v>
      </c>
      <c r="G269" s="56" t="s">
        <v>28</v>
      </c>
      <c r="H269" s="56" t="s">
        <v>29</v>
      </c>
      <c r="I269" s="56" t="s">
        <v>30</v>
      </c>
      <c r="J269" s="57">
        <v>30046243.73</v>
      </c>
      <c r="K269" s="56" t="s">
        <v>1101</v>
      </c>
      <c r="L269" s="56" t="s">
        <v>303</v>
      </c>
      <c r="M269" s="56" t="s">
        <v>33</v>
      </c>
      <c r="N269" s="51">
        <v>10.6</v>
      </c>
      <c r="O269" s="58">
        <v>45194</v>
      </c>
      <c r="P269" s="58">
        <v>45682</v>
      </c>
      <c r="Q269" s="58">
        <v>45728</v>
      </c>
      <c r="R269" s="56" t="s">
        <v>1096</v>
      </c>
      <c r="S269" s="59">
        <v>41</v>
      </c>
      <c r="T269" s="60">
        <v>51.6</v>
      </c>
      <c r="U269" s="77">
        <v>6.6779999999999999</v>
      </c>
      <c r="V269" s="77">
        <v>20.033999999999999</v>
      </c>
      <c r="W269" s="77">
        <v>26.712</v>
      </c>
    </row>
    <row r="270" spans="1:23" s="62" customFormat="1">
      <c r="A270" s="55">
        <v>981</v>
      </c>
      <c r="B270" s="56" t="s">
        <v>1102</v>
      </c>
      <c r="C270" s="56" t="s">
        <v>1103</v>
      </c>
      <c r="D270" s="56" t="s">
        <v>25</v>
      </c>
      <c r="E270" s="56" t="s">
        <v>26</v>
      </c>
      <c r="F270" s="56" t="s">
        <v>27</v>
      </c>
      <c r="G270" s="56" t="s">
        <v>28</v>
      </c>
      <c r="H270" s="56" t="s">
        <v>29</v>
      </c>
      <c r="I270" s="56" t="s">
        <v>30</v>
      </c>
      <c r="J270" s="57">
        <v>30965595.600000001</v>
      </c>
      <c r="K270" s="56" t="s">
        <v>1104</v>
      </c>
      <c r="L270" s="56" t="s">
        <v>303</v>
      </c>
      <c r="M270" s="56" t="s">
        <v>33</v>
      </c>
      <c r="N270" s="51">
        <v>11</v>
      </c>
      <c r="O270" s="58">
        <v>45194</v>
      </c>
      <c r="P270" s="58">
        <v>45560</v>
      </c>
      <c r="Q270" s="58">
        <v>45560</v>
      </c>
      <c r="R270" s="56" t="s">
        <v>1105</v>
      </c>
      <c r="S270" s="59">
        <v>421</v>
      </c>
      <c r="T270" s="60">
        <v>432</v>
      </c>
      <c r="U270" s="77">
        <v>6.93</v>
      </c>
      <c r="V270" s="77">
        <v>20.79</v>
      </c>
      <c r="W270" s="77">
        <v>27.72</v>
      </c>
    </row>
    <row r="271" spans="1:23">
      <c r="A271" s="55">
        <v>983</v>
      </c>
      <c r="B271" s="56" t="s">
        <v>1106</v>
      </c>
      <c r="C271" s="56" t="s">
        <v>1107</v>
      </c>
      <c r="D271" s="56" t="s">
        <v>25</v>
      </c>
      <c r="E271" s="56" t="s">
        <v>26</v>
      </c>
      <c r="F271" s="56" t="s">
        <v>27</v>
      </c>
      <c r="G271" s="56" t="s">
        <v>28</v>
      </c>
      <c r="H271" s="56" t="s">
        <v>29</v>
      </c>
      <c r="I271" s="56" t="s">
        <v>30</v>
      </c>
      <c r="J271" s="57">
        <v>33291045.489999998</v>
      </c>
      <c r="K271" s="56" t="s">
        <v>1108</v>
      </c>
      <c r="L271" s="56" t="s">
        <v>303</v>
      </c>
      <c r="M271" s="56" t="s">
        <v>33</v>
      </c>
      <c r="N271" s="51">
        <v>6.84699999999998</v>
      </c>
      <c r="O271" s="58">
        <v>45194</v>
      </c>
      <c r="P271" s="58">
        <v>45682</v>
      </c>
      <c r="Q271" s="58">
        <v>45703</v>
      </c>
      <c r="R271" s="56" t="s">
        <v>1105</v>
      </c>
      <c r="S271" s="59">
        <v>432</v>
      </c>
      <c r="T271" s="60">
        <v>438.85</v>
      </c>
      <c r="U271" s="77">
        <v>4.3136099999999873</v>
      </c>
      <c r="V271" s="77">
        <v>12.940829999999963</v>
      </c>
      <c r="W271" s="77">
        <v>17.254439999999949</v>
      </c>
    </row>
    <row r="272" spans="1:23">
      <c r="A272" s="55">
        <v>984</v>
      </c>
      <c r="B272" s="56" t="s">
        <v>1109</v>
      </c>
      <c r="C272" s="56" t="s">
        <v>1110</v>
      </c>
      <c r="D272" s="56" t="s">
        <v>25</v>
      </c>
      <c r="E272" s="56" t="s">
        <v>26</v>
      </c>
      <c r="F272" s="56" t="s">
        <v>27</v>
      </c>
      <c r="G272" s="56" t="s">
        <v>28</v>
      </c>
      <c r="H272" s="56" t="s">
        <v>29</v>
      </c>
      <c r="I272" s="56" t="s">
        <v>30</v>
      </c>
      <c r="J272" s="57">
        <v>21467471.379999999</v>
      </c>
      <c r="K272" s="56" t="s">
        <v>1108</v>
      </c>
      <c r="L272" s="56" t="s">
        <v>303</v>
      </c>
      <c r="M272" s="56" t="s">
        <v>33</v>
      </c>
      <c r="N272" s="51">
        <v>8.1530000000000005</v>
      </c>
      <c r="O272" s="58">
        <v>45194</v>
      </c>
      <c r="P272" s="58">
        <v>45560</v>
      </c>
      <c r="Q272" s="58">
        <v>45560</v>
      </c>
      <c r="R272" s="56" t="s">
        <v>1105</v>
      </c>
      <c r="S272" s="59">
        <v>438.85</v>
      </c>
      <c r="T272" s="60">
        <v>447</v>
      </c>
      <c r="U272" s="77">
        <v>5.1363900000000005</v>
      </c>
      <c r="V272" s="77">
        <v>15.409170000000001</v>
      </c>
      <c r="W272" s="77">
        <v>20.545560000000002</v>
      </c>
    </row>
    <row r="273" spans="1:23">
      <c r="A273" s="55">
        <v>985</v>
      </c>
      <c r="B273" s="56" t="s">
        <v>1111</v>
      </c>
      <c r="C273" s="56" t="s">
        <v>1112</v>
      </c>
      <c r="D273" s="56" t="s">
        <v>25</v>
      </c>
      <c r="E273" s="56" t="s">
        <v>26</v>
      </c>
      <c r="F273" s="56" t="s">
        <v>27</v>
      </c>
      <c r="G273" s="56" t="s">
        <v>28</v>
      </c>
      <c r="H273" s="56" t="s">
        <v>29</v>
      </c>
      <c r="I273" s="56" t="s">
        <v>30</v>
      </c>
      <c r="J273" s="57">
        <v>20781090.239999998</v>
      </c>
      <c r="K273" s="56" t="s">
        <v>1108</v>
      </c>
      <c r="L273" s="56" t="s">
        <v>303</v>
      </c>
      <c r="M273" s="56" t="s">
        <v>33</v>
      </c>
      <c r="N273" s="51">
        <v>7.8</v>
      </c>
      <c r="O273" s="58">
        <v>45194</v>
      </c>
      <c r="P273" s="58">
        <v>45560</v>
      </c>
      <c r="Q273" s="58">
        <v>45560</v>
      </c>
      <c r="R273" s="56" t="s">
        <v>1105</v>
      </c>
      <c r="S273" s="59">
        <v>447</v>
      </c>
      <c r="T273" s="60">
        <v>454.8</v>
      </c>
      <c r="U273" s="77">
        <v>4.9139999999999997</v>
      </c>
      <c r="V273" s="77">
        <v>14.741999999999999</v>
      </c>
      <c r="W273" s="77">
        <v>19.655999999999999</v>
      </c>
    </row>
    <row r="274" spans="1:23">
      <c r="A274" s="55">
        <v>986</v>
      </c>
      <c r="B274" s="56" t="s">
        <v>1113</v>
      </c>
      <c r="C274" s="56" t="s">
        <v>1114</v>
      </c>
      <c r="D274" s="56" t="s">
        <v>25</v>
      </c>
      <c r="E274" s="56" t="s">
        <v>26</v>
      </c>
      <c r="F274" s="56" t="s">
        <v>27</v>
      </c>
      <c r="G274" s="56" t="s">
        <v>28</v>
      </c>
      <c r="H274" s="56" t="s">
        <v>29</v>
      </c>
      <c r="I274" s="56" t="s">
        <v>30</v>
      </c>
      <c r="J274" s="57">
        <v>13619669.83</v>
      </c>
      <c r="K274" s="56" t="s">
        <v>290</v>
      </c>
      <c r="L274" s="56" t="s">
        <v>115</v>
      </c>
      <c r="M274" s="56" t="s">
        <v>33</v>
      </c>
      <c r="N274" s="51">
        <v>6</v>
      </c>
      <c r="O274" s="58">
        <v>45194</v>
      </c>
      <c r="P274" s="58">
        <v>45468</v>
      </c>
      <c r="Q274" s="58">
        <v>45468</v>
      </c>
      <c r="R274" s="56" t="s">
        <v>1115</v>
      </c>
      <c r="S274" s="59">
        <v>198</v>
      </c>
      <c r="T274" s="60">
        <v>204</v>
      </c>
      <c r="U274" s="77">
        <v>3.7800000000000002</v>
      </c>
      <c r="V274" s="77">
        <v>11.34</v>
      </c>
      <c r="W274" s="77">
        <v>15.120000000000001</v>
      </c>
    </row>
    <row r="275" spans="1:23">
      <c r="A275" s="55">
        <v>987</v>
      </c>
      <c r="B275" s="56" t="s">
        <v>1116</v>
      </c>
      <c r="C275" s="56" t="s">
        <v>1117</v>
      </c>
      <c r="D275" s="56" t="s">
        <v>25</v>
      </c>
      <c r="E275" s="56" t="s">
        <v>26</v>
      </c>
      <c r="F275" s="56" t="s">
        <v>27</v>
      </c>
      <c r="G275" s="56" t="s">
        <v>28</v>
      </c>
      <c r="H275" s="56" t="s">
        <v>29</v>
      </c>
      <c r="I275" s="56" t="s">
        <v>30</v>
      </c>
      <c r="J275" s="57">
        <v>41020350.590000004</v>
      </c>
      <c r="K275" s="56" t="s">
        <v>1118</v>
      </c>
      <c r="L275" s="56" t="s">
        <v>115</v>
      </c>
      <c r="M275" s="56" t="s">
        <v>33</v>
      </c>
      <c r="N275" s="51">
        <v>35.799999999999997</v>
      </c>
      <c r="O275" s="58">
        <v>45194</v>
      </c>
      <c r="P275" s="58">
        <v>45560</v>
      </c>
      <c r="Q275" s="58">
        <v>45560</v>
      </c>
      <c r="R275" s="56" t="s">
        <v>986</v>
      </c>
      <c r="S275" s="59">
        <v>292</v>
      </c>
      <c r="T275" s="60">
        <v>327.8</v>
      </c>
      <c r="U275" s="77">
        <v>22.553999999999998</v>
      </c>
      <c r="V275" s="77">
        <v>67.661999999999992</v>
      </c>
      <c r="W275" s="77">
        <v>90.215999999999994</v>
      </c>
    </row>
    <row r="276" spans="1:23">
      <c r="A276" s="55">
        <v>988</v>
      </c>
      <c r="B276" s="56" t="s">
        <v>1119</v>
      </c>
      <c r="C276" s="56" t="s">
        <v>1120</v>
      </c>
      <c r="D276" s="56" t="s">
        <v>25</v>
      </c>
      <c r="E276" s="56" t="s">
        <v>26</v>
      </c>
      <c r="F276" s="56" t="s">
        <v>27</v>
      </c>
      <c r="G276" s="56" t="s">
        <v>28</v>
      </c>
      <c r="H276" s="56" t="s">
        <v>29</v>
      </c>
      <c r="I276" s="56" t="s">
        <v>30</v>
      </c>
      <c r="J276" s="57">
        <v>31313077.699999999</v>
      </c>
      <c r="K276" s="56" t="s">
        <v>1121</v>
      </c>
      <c r="L276" s="56" t="s">
        <v>83</v>
      </c>
      <c r="M276" s="56" t="s">
        <v>33</v>
      </c>
      <c r="N276" s="51">
        <v>34.42</v>
      </c>
      <c r="O276" s="58">
        <v>45194</v>
      </c>
      <c r="P276" s="58">
        <v>45560</v>
      </c>
      <c r="Q276" s="58">
        <v>45621</v>
      </c>
      <c r="R276" s="56" t="s">
        <v>1122</v>
      </c>
      <c r="S276" s="59">
        <v>295.39999999999998</v>
      </c>
      <c r="T276" s="60">
        <v>329.82</v>
      </c>
      <c r="U276" s="77">
        <v>21.6846</v>
      </c>
      <c r="V276" s="77">
        <v>65.053799999999995</v>
      </c>
      <c r="W276" s="77">
        <v>86.738399999999999</v>
      </c>
    </row>
    <row r="277" spans="1:23">
      <c r="A277" s="55">
        <v>989</v>
      </c>
      <c r="B277" s="56" t="s">
        <v>1123</v>
      </c>
      <c r="C277" s="56" t="s">
        <v>1124</v>
      </c>
      <c r="D277" s="56" t="s">
        <v>25</v>
      </c>
      <c r="E277" s="56" t="s">
        <v>26</v>
      </c>
      <c r="F277" s="56" t="s">
        <v>27</v>
      </c>
      <c r="G277" s="56" t="s">
        <v>28</v>
      </c>
      <c r="H277" s="56" t="s">
        <v>29</v>
      </c>
      <c r="I277" s="56" t="s">
        <v>30</v>
      </c>
      <c r="J277" s="57">
        <v>27329481.760000002</v>
      </c>
      <c r="K277" s="56" t="s">
        <v>1125</v>
      </c>
      <c r="L277" s="56" t="s">
        <v>102</v>
      </c>
      <c r="M277" s="56" t="s">
        <v>33</v>
      </c>
      <c r="N277" s="51">
        <v>32.311999999999998</v>
      </c>
      <c r="O277" s="58">
        <v>45194</v>
      </c>
      <c r="P277" s="58">
        <v>45468</v>
      </c>
      <c r="Q277" s="58">
        <v>45476</v>
      </c>
      <c r="R277" s="56" t="s">
        <v>1126</v>
      </c>
      <c r="S277" s="59">
        <v>55.84</v>
      </c>
      <c r="T277" s="60">
        <v>88.15</v>
      </c>
      <c r="U277" s="77">
        <v>20.356559999999998</v>
      </c>
      <c r="V277" s="77">
        <v>61.069679999999991</v>
      </c>
      <c r="W277" s="77">
        <v>81.426239999999993</v>
      </c>
    </row>
    <row r="278" spans="1:23">
      <c r="A278" s="55">
        <v>990</v>
      </c>
      <c r="B278" s="56" t="s">
        <v>1127</v>
      </c>
      <c r="C278" s="56" t="s">
        <v>1128</v>
      </c>
      <c r="D278" s="56" t="s">
        <v>25</v>
      </c>
      <c r="E278" s="56" t="s">
        <v>26</v>
      </c>
      <c r="F278" s="56" t="s">
        <v>27</v>
      </c>
      <c r="G278" s="56" t="s">
        <v>28</v>
      </c>
      <c r="H278" s="56" t="s">
        <v>29</v>
      </c>
      <c r="I278" s="56" t="s">
        <v>30</v>
      </c>
      <c r="J278" s="57">
        <v>26244731.420000002</v>
      </c>
      <c r="K278" s="56" t="s">
        <v>1129</v>
      </c>
      <c r="L278" s="56" t="s">
        <v>83</v>
      </c>
      <c r="M278" s="56" t="s">
        <v>33</v>
      </c>
      <c r="N278" s="51">
        <v>31.814</v>
      </c>
      <c r="O278" s="58">
        <v>45194</v>
      </c>
      <c r="P278" s="58">
        <v>45560</v>
      </c>
      <c r="Q278" s="58">
        <v>45621</v>
      </c>
      <c r="R278" s="56" t="s">
        <v>1130</v>
      </c>
      <c r="S278" s="59">
        <v>0</v>
      </c>
      <c r="T278" s="60">
        <v>31.81</v>
      </c>
      <c r="U278" s="77">
        <v>20.042819999999999</v>
      </c>
      <c r="V278" s="77">
        <v>60.128459999999997</v>
      </c>
      <c r="W278" s="77">
        <v>80.171279999999996</v>
      </c>
    </row>
    <row r="279" spans="1:23">
      <c r="A279" s="55">
        <v>991</v>
      </c>
      <c r="B279" s="56" t="s">
        <v>1131</v>
      </c>
      <c r="C279" s="56" t="s">
        <v>1132</v>
      </c>
      <c r="D279" s="56" t="s">
        <v>25</v>
      </c>
      <c r="E279" s="56" t="s">
        <v>26</v>
      </c>
      <c r="F279" s="56" t="s">
        <v>27</v>
      </c>
      <c r="G279" s="56" t="s">
        <v>28</v>
      </c>
      <c r="H279" s="56" t="s">
        <v>29</v>
      </c>
      <c r="I279" s="56" t="s">
        <v>30</v>
      </c>
      <c r="J279" s="57">
        <v>16119653.32</v>
      </c>
      <c r="K279" s="56" t="s">
        <v>1133</v>
      </c>
      <c r="L279" s="56" t="s">
        <v>102</v>
      </c>
      <c r="M279" s="56" t="s">
        <v>33</v>
      </c>
      <c r="N279" s="51">
        <v>22.17</v>
      </c>
      <c r="O279" s="58">
        <v>45194</v>
      </c>
      <c r="P279" s="58">
        <v>45468</v>
      </c>
      <c r="Q279" s="58">
        <v>45476</v>
      </c>
      <c r="R279" s="56" t="s">
        <v>1134</v>
      </c>
      <c r="S279" s="59">
        <v>0</v>
      </c>
      <c r="T279" s="60">
        <v>22.17</v>
      </c>
      <c r="U279" s="77">
        <v>13.9671</v>
      </c>
      <c r="V279" s="77">
        <v>41.901299999999999</v>
      </c>
      <c r="W279" s="77">
        <v>55.868400000000001</v>
      </c>
    </row>
    <row r="280" spans="1:23">
      <c r="A280" s="55">
        <v>992</v>
      </c>
      <c r="B280" s="56" t="s">
        <v>1135</v>
      </c>
      <c r="C280" s="56" t="s">
        <v>1136</v>
      </c>
      <c r="D280" s="56" t="s">
        <v>25</v>
      </c>
      <c r="E280" s="56" t="s">
        <v>26</v>
      </c>
      <c r="F280" s="56" t="s">
        <v>27</v>
      </c>
      <c r="G280" s="56" t="s">
        <v>28</v>
      </c>
      <c r="H280" s="56" t="s">
        <v>29</v>
      </c>
      <c r="I280" s="56" t="s">
        <v>30</v>
      </c>
      <c r="J280" s="57">
        <v>22102889.469999999</v>
      </c>
      <c r="K280" s="56" t="s">
        <v>1137</v>
      </c>
      <c r="L280" s="56" t="s">
        <v>102</v>
      </c>
      <c r="M280" s="56" t="s">
        <v>33</v>
      </c>
      <c r="N280" s="51">
        <v>30.478999999999999</v>
      </c>
      <c r="O280" s="58">
        <v>45194</v>
      </c>
      <c r="P280" s="58">
        <v>45468</v>
      </c>
      <c r="Q280" s="58">
        <v>45476</v>
      </c>
      <c r="R280" s="56" t="s">
        <v>1126</v>
      </c>
      <c r="S280" s="59">
        <v>21.3</v>
      </c>
      <c r="T280" s="60">
        <v>51.78</v>
      </c>
      <c r="U280" s="77">
        <v>19.20177</v>
      </c>
      <c r="V280" s="77">
        <v>57.605310000000003</v>
      </c>
      <c r="W280" s="77">
        <v>76.807079999999999</v>
      </c>
    </row>
    <row r="281" spans="1:23">
      <c r="A281" s="55">
        <v>993</v>
      </c>
      <c r="B281" s="56" t="s">
        <v>1138</v>
      </c>
      <c r="C281" s="56" t="s">
        <v>1139</v>
      </c>
      <c r="D281" s="56" t="s">
        <v>25</v>
      </c>
      <c r="E281" s="56" t="s">
        <v>26</v>
      </c>
      <c r="F281" s="56" t="s">
        <v>27</v>
      </c>
      <c r="G281" s="56" t="s">
        <v>28</v>
      </c>
      <c r="H281" s="56" t="s">
        <v>29</v>
      </c>
      <c r="I281" s="56" t="s">
        <v>30</v>
      </c>
      <c r="J281" s="57">
        <v>16033497.619999999</v>
      </c>
      <c r="K281" s="56" t="s">
        <v>1140</v>
      </c>
      <c r="L281" s="56" t="s">
        <v>102</v>
      </c>
      <c r="M281" s="56" t="s">
        <v>33</v>
      </c>
      <c r="N281" s="51">
        <v>21.3</v>
      </c>
      <c r="O281" s="58">
        <v>45194</v>
      </c>
      <c r="P281" s="58">
        <v>45468</v>
      </c>
      <c r="Q281" s="58">
        <v>45476</v>
      </c>
      <c r="R281" s="56" t="s">
        <v>1126</v>
      </c>
      <c r="S281" s="59">
        <v>0</v>
      </c>
      <c r="T281" s="60">
        <v>21.3</v>
      </c>
      <c r="U281" s="77">
        <v>13.419</v>
      </c>
      <c r="V281" s="77">
        <v>40.257000000000005</v>
      </c>
      <c r="W281" s="77">
        <v>53.676000000000002</v>
      </c>
    </row>
    <row r="282" spans="1:23">
      <c r="A282" s="55">
        <v>994</v>
      </c>
      <c r="B282" s="56" t="s">
        <v>1141</v>
      </c>
      <c r="C282" s="56" t="s">
        <v>1142</v>
      </c>
      <c r="D282" s="56" t="s">
        <v>25</v>
      </c>
      <c r="E282" s="56" t="s">
        <v>26</v>
      </c>
      <c r="F282" s="56" t="s">
        <v>27</v>
      </c>
      <c r="G282" s="56" t="s">
        <v>28</v>
      </c>
      <c r="H282" s="56" t="s">
        <v>29</v>
      </c>
      <c r="I282" s="56" t="s">
        <v>30</v>
      </c>
      <c r="J282" s="57">
        <v>15665724.640000001</v>
      </c>
      <c r="K282" s="56" t="s">
        <v>1143</v>
      </c>
      <c r="L282" s="56" t="s">
        <v>93</v>
      </c>
      <c r="M282" s="56" t="s">
        <v>33</v>
      </c>
      <c r="N282" s="51">
        <v>15.3</v>
      </c>
      <c r="O282" s="58">
        <v>45194</v>
      </c>
      <c r="P282" s="58">
        <v>45560</v>
      </c>
      <c r="Q282" s="58">
        <v>45560</v>
      </c>
      <c r="R282" s="56" t="s">
        <v>1144</v>
      </c>
      <c r="S282" s="59">
        <v>220.8</v>
      </c>
      <c r="T282" s="60">
        <v>236.1</v>
      </c>
      <c r="U282" s="77">
        <v>9.6390000000000011</v>
      </c>
      <c r="V282" s="77">
        <v>28.917000000000002</v>
      </c>
      <c r="W282" s="77">
        <v>38.556000000000004</v>
      </c>
    </row>
    <row r="283" spans="1:23">
      <c r="A283" s="55">
        <v>995</v>
      </c>
      <c r="B283" s="56" t="s">
        <v>1145</v>
      </c>
      <c r="C283" s="56" t="s">
        <v>1146</v>
      </c>
      <c r="D283" s="56" t="s">
        <v>25</v>
      </c>
      <c r="E283" s="56" t="s">
        <v>26</v>
      </c>
      <c r="F283" s="56" t="s">
        <v>27</v>
      </c>
      <c r="G283" s="56" t="s">
        <v>28</v>
      </c>
      <c r="H283" s="56" t="s">
        <v>29</v>
      </c>
      <c r="I283" s="56" t="s">
        <v>30</v>
      </c>
      <c r="J283" s="57">
        <v>22052127.5</v>
      </c>
      <c r="K283" s="56" t="s">
        <v>1147</v>
      </c>
      <c r="L283" s="56" t="s">
        <v>93</v>
      </c>
      <c r="M283" s="56" t="s">
        <v>33</v>
      </c>
      <c r="N283" s="51">
        <v>15.2</v>
      </c>
      <c r="O283" s="58">
        <v>45194</v>
      </c>
      <c r="P283" s="58">
        <v>45468</v>
      </c>
      <c r="Q283" s="58">
        <v>45468</v>
      </c>
      <c r="R283" s="56" t="s">
        <v>1148</v>
      </c>
      <c r="S283" s="59" t="s">
        <v>1149</v>
      </c>
      <c r="T283" s="60" t="s">
        <v>1150</v>
      </c>
      <c r="U283" s="77">
        <v>9.5759999999999987</v>
      </c>
      <c r="V283" s="77">
        <v>28.727999999999994</v>
      </c>
      <c r="W283" s="77">
        <v>38.303999999999995</v>
      </c>
    </row>
    <row r="284" spans="1:23">
      <c r="A284" s="55">
        <v>996</v>
      </c>
      <c r="B284" s="56" t="s">
        <v>1151</v>
      </c>
      <c r="C284" s="56" t="s">
        <v>1152</v>
      </c>
      <c r="D284" s="56" t="s">
        <v>25</v>
      </c>
      <c r="E284" s="56" t="s">
        <v>26</v>
      </c>
      <c r="F284" s="56" t="s">
        <v>27</v>
      </c>
      <c r="G284" s="56" t="s">
        <v>28</v>
      </c>
      <c r="H284" s="56" t="s">
        <v>29</v>
      </c>
      <c r="I284" s="56" t="s">
        <v>30</v>
      </c>
      <c r="J284" s="57">
        <v>19263218.920000002</v>
      </c>
      <c r="K284" s="56" t="s">
        <v>1153</v>
      </c>
      <c r="L284" s="56" t="s">
        <v>93</v>
      </c>
      <c r="M284" s="56" t="s">
        <v>33</v>
      </c>
      <c r="N284" s="51">
        <v>17.55</v>
      </c>
      <c r="O284" s="58">
        <v>45194</v>
      </c>
      <c r="P284" s="58">
        <v>45437</v>
      </c>
      <c r="Q284" s="58">
        <v>45437</v>
      </c>
      <c r="R284" s="56" t="s">
        <v>1154</v>
      </c>
      <c r="S284" s="59" t="s">
        <v>1155</v>
      </c>
      <c r="T284" s="60" t="s">
        <v>1156</v>
      </c>
      <c r="U284" s="77">
        <v>11.0565</v>
      </c>
      <c r="V284" s="77">
        <v>33.169499999999999</v>
      </c>
      <c r="W284" s="77">
        <v>44.225999999999999</v>
      </c>
    </row>
    <row r="285" spans="1:23">
      <c r="A285" s="55">
        <v>997</v>
      </c>
      <c r="B285" s="56" t="s">
        <v>1157</v>
      </c>
      <c r="C285" s="56" t="s">
        <v>1158</v>
      </c>
      <c r="D285" s="56" t="s">
        <v>25</v>
      </c>
      <c r="E285" s="56" t="s">
        <v>26</v>
      </c>
      <c r="F285" s="56" t="s">
        <v>27</v>
      </c>
      <c r="G285" s="56" t="s">
        <v>28</v>
      </c>
      <c r="H285" s="56" t="s">
        <v>29</v>
      </c>
      <c r="I285" s="56" t="s">
        <v>30</v>
      </c>
      <c r="J285" s="57">
        <v>7041970.29</v>
      </c>
      <c r="K285" s="56" t="s">
        <v>1159</v>
      </c>
      <c r="L285" s="56" t="s">
        <v>93</v>
      </c>
      <c r="M285" s="56" t="s">
        <v>33</v>
      </c>
      <c r="N285" s="51">
        <v>4.8</v>
      </c>
      <c r="O285" s="58">
        <v>45194</v>
      </c>
      <c r="P285" s="58">
        <v>45376</v>
      </c>
      <c r="Q285" s="58">
        <v>45376</v>
      </c>
      <c r="R285" s="56" t="s">
        <v>1160</v>
      </c>
      <c r="S285" s="59">
        <v>103.8</v>
      </c>
      <c r="T285" s="60">
        <v>108.6</v>
      </c>
      <c r="U285" s="77">
        <v>2</v>
      </c>
      <c r="V285" s="77">
        <v>6</v>
      </c>
      <c r="W285" s="77">
        <v>8</v>
      </c>
    </row>
    <row r="286" spans="1:23">
      <c r="A286" s="55">
        <v>998</v>
      </c>
      <c r="B286" s="56" t="s">
        <v>1161</v>
      </c>
      <c r="C286" s="56" t="s">
        <v>1162</v>
      </c>
      <c r="D286" s="56" t="s">
        <v>25</v>
      </c>
      <c r="E286" s="56" t="s">
        <v>26</v>
      </c>
      <c r="F286" s="56" t="s">
        <v>27</v>
      </c>
      <c r="G286" s="56" t="s">
        <v>28</v>
      </c>
      <c r="H286" s="56" t="s">
        <v>29</v>
      </c>
      <c r="I286" s="56" t="s">
        <v>30</v>
      </c>
      <c r="J286" s="57">
        <v>25540732.32</v>
      </c>
      <c r="K286" s="56" t="s">
        <v>1163</v>
      </c>
      <c r="L286" s="56" t="s">
        <v>93</v>
      </c>
      <c r="M286" s="56" t="s">
        <v>33</v>
      </c>
      <c r="N286" s="51">
        <v>4.55</v>
      </c>
      <c r="O286" s="58">
        <v>45194</v>
      </c>
      <c r="P286" s="58">
        <v>45560</v>
      </c>
      <c r="Q286" s="58">
        <v>45560</v>
      </c>
      <c r="R286" s="56" t="s">
        <v>1164</v>
      </c>
      <c r="S286" s="59">
        <v>108</v>
      </c>
      <c r="T286" s="60">
        <v>112.55</v>
      </c>
      <c r="U286" s="77">
        <v>2</v>
      </c>
      <c r="V286" s="77">
        <v>6</v>
      </c>
      <c r="W286" s="77">
        <v>8</v>
      </c>
    </row>
    <row r="287" spans="1:23" s="62" customFormat="1">
      <c r="A287" s="55">
        <v>999</v>
      </c>
      <c r="B287" s="56" t="s">
        <v>1165</v>
      </c>
      <c r="C287" s="56" t="s">
        <v>1166</v>
      </c>
      <c r="D287" s="56" t="s">
        <v>25</v>
      </c>
      <c r="E287" s="56" t="s">
        <v>26</v>
      </c>
      <c r="F287" s="56" t="s">
        <v>27</v>
      </c>
      <c r="G287" s="56" t="s">
        <v>28</v>
      </c>
      <c r="H287" s="56" t="s">
        <v>29</v>
      </c>
      <c r="I287" s="56" t="s">
        <v>30</v>
      </c>
      <c r="J287" s="57">
        <v>30988470.440000001</v>
      </c>
      <c r="K287" s="56" t="s">
        <v>1163</v>
      </c>
      <c r="L287" s="56" t="s">
        <v>93</v>
      </c>
      <c r="M287" s="56" t="s">
        <v>33</v>
      </c>
      <c r="N287" s="51">
        <v>5.7</v>
      </c>
      <c r="O287" s="58">
        <v>45194</v>
      </c>
      <c r="P287" s="58">
        <v>45560</v>
      </c>
      <c r="Q287" s="58">
        <v>45579</v>
      </c>
      <c r="R287" s="56" t="s">
        <v>1164</v>
      </c>
      <c r="S287" s="59">
        <v>102.3</v>
      </c>
      <c r="T287" s="60">
        <v>108</v>
      </c>
      <c r="U287" s="77">
        <v>3.5910000000000002</v>
      </c>
      <c r="V287" s="77">
        <v>10.773</v>
      </c>
      <c r="W287" s="77">
        <v>14.364000000000001</v>
      </c>
    </row>
    <row r="288" spans="1:23" s="62" customFormat="1">
      <c r="A288" s="55">
        <v>1003</v>
      </c>
      <c r="B288" s="56" t="s">
        <v>1167</v>
      </c>
      <c r="C288" s="56" t="s">
        <v>1168</v>
      </c>
      <c r="D288" s="56" t="s">
        <v>25</v>
      </c>
      <c r="E288" s="56" t="s">
        <v>26</v>
      </c>
      <c r="F288" s="56" t="s">
        <v>27</v>
      </c>
      <c r="G288" s="56" t="s">
        <v>28</v>
      </c>
      <c r="H288" s="56" t="s">
        <v>29</v>
      </c>
      <c r="I288" s="56" t="s">
        <v>30</v>
      </c>
      <c r="J288" s="57">
        <v>30098210.93</v>
      </c>
      <c r="K288" s="56" t="s">
        <v>1169</v>
      </c>
      <c r="L288" s="56" t="s">
        <v>93</v>
      </c>
      <c r="M288" s="56" t="s">
        <v>33</v>
      </c>
      <c r="N288" s="51">
        <v>14.4</v>
      </c>
      <c r="O288" s="58">
        <v>45194</v>
      </c>
      <c r="P288" s="58">
        <v>45741</v>
      </c>
      <c r="Q288" s="58">
        <v>45741</v>
      </c>
      <c r="R288" s="56" t="s">
        <v>1164</v>
      </c>
      <c r="S288" s="59">
        <v>53.6</v>
      </c>
      <c r="T288" s="60">
        <v>68</v>
      </c>
      <c r="U288" s="77">
        <v>9.072000000000001</v>
      </c>
      <c r="V288" s="77">
        <v>27.216000000000001</v>
      </c>
      <c r="W288" s="77">
        <v>36.288000000000004</v>
      </c>
    </row>
    <row r="289" spans="1:23">
      <c r="A289" s="55">
        <v>1004</v>
      </c>
      <c r="B289" s="56" t="s">
        <v>1170</v>
      </c>
      <c r="C289" s="56" t="s">
        <v>1171</v>
      </c>
      <c r="D289" s="56" t="s">
        <v>25</v>
      </c>
      <c r="E289" s="56" t="s">
        <v>26</v>
      </c>
      <c r="F289" s="56" t="s">
        <v>27</v>
      </c>
      <c r="G289" s="56" t="s">
        <v>28</v>
      </c>
      <c r="H289" s="56" t="s">
        <v>29</v>
      </c>
      <c r="I289" s="56" t="s">
        <v>30</v>
      </c>
      <c r="J289" s="57">
        <v>14052976.869999999</v>
      </c>
      <c r="K289" s="56" t="s">
        <v>1172</v>
      </c>
      <c r="L289" s="56" t="s">
        <v>93</v>
      </c>
      <c r="M289" s="56" t="s">
        <v>33</v>
      </c>
      <c r="N289" s="51">
        <v>15.45</v>
      </c>
      <c r="O289" s="58">
        <v>45194</v>
      </c>
      <c r="P289" s="58">
        <v>45560</v>
      </c>
      <c r="Q289" s="58">
        <v>45560</v>
      </c>
      <c r="R289" s="56" t="s">
        <v>1173</v>
      </c>
      <c r="S289" s="59">
        <v>5.75</v>
      </c>
      <c r="T289" s="60">
        <v>21.2</v>
      </c>
      <c r="U289" s="77">
        <v>9.7334999999999994</v>
      </c>
      <c r="V289" s="77">
        <v>29.200499999999998</v>
      </c>
      <c r="W289" s="77">
        <v>38.933999999999997</v>
      </c>
    </row>
    <row r="290" spans="1:23">
      <c r="A290" s="55">
        <v>1005</v>
      </c>
      <c r="B290" s="56" t="s">
        <v>1174</v>
      </c>
      <c r="C290" s="56" t="s">
        <v>1175</v>
      </c>
      <c r="D290" s="56" t="s">
        <v>25</v>
      </c>
      <c r="E290" s="56" t="s">
        <v>26</v>
      </c>
      <c r="F290" s="56" t="s">
        <v>27</v>
      </c>
      <c r="G290" s="56" t="s">
        <v>28</v>
      </c>
      <c r="H290" s="56" t="s">
        <v>29</v>
      </c>
      <c r="I290" s="56" t="s">
        <v>30</v>
      </c>
      <c r="J290" s="57">
        <v>29788029.010000002</v>
      </c>
      <c r="K290" s="56" t="s">
        <v>498</v>
      </c>
      <c r="L290" s="56" t="s">
        <v>93</v>
      </c>
      <c r="M290" s="56" t="s">
        <v>33</v>
      </c>
      <c r="N290" s="51">
        <v>13.45</v>
      </c>
      <c r="O290" s="58">
        <v>45194</v>
      </c>
      <c r="P290" s="58">
        <v>45468</v>
      </c>
      <c r="Q290" s="58">
        <v>45468</v>
      </c>
      <c r="R290" s="56" t="s">
        <v>1176</v>
      </c>
      <c r="S290" s="59" t="s">
        <v>1177</v>
      </c>
      <c r="T290" s="60" t="s">
        <v>1178</v>
      </c>
      <c r="U290" s="77">
        <v>8.4734999999999996</v>
      </c>
      <c r="V290" s="77">
        <v>25.420499999999997</v>
      </c>
      <c r="W290" s="77">
        <v>33.893999999999998</v>
      </c>
    </row>
    <row r="291" spans="1:23">
      <c r="A291" s="55">
        <v>1006</v>
      </c>
      <c r="B291" s="56" t="s">
        <v>1179</v>
      </c>
      <c r="C291" s="56" t="s">
        <v>1180</v>
      </c>
      <c r="D291" s="56" t="s">
        <v>25</v>
      </c>
      <c r="E291" s="56" t="s">
        <v>26</v>
      </c>
      <c r="F291" s="56" t="s">
        <v>27</v>
      </c>
      <c r="G291" s="56" t="s">
        <v>28</v>
      </c>
      <c r="H291" s="56" t="s">
        <v>29</v>
      </c>
      <c r="I291" s="56" t="s">
        <v>30</v>
      </c>
      <c r="J291" s="57">
        <v>3731741.38</v>
      </c>
      <c r="K291" s="56" t="s">
        <v>1181</v>
      </c>
      <c r="L291" s="56" t="s">
        <v>93</v>
      </c>
      <c r="M291" s="56" t="s">
        <v>33</v>
      </c>
      <c r="N291" s="51">
        <v>3</v>
      </c>
      <c r="O291" s="58">
        <v>45194</v>
      </c>
      <c r="P291" s="58">
        <v>45376</v>
      </c>
      <c r="Q291" s="58">
        <v>45376</v>
      </c>
      <c r="R291" s="56" t="s">
        <v>1182</v>
      </c>
      <c r="S291" s="59">
        <v>21</v>
      </c>
      <c r="T291" s="60">
        <v>24</v>
      </c>
      <c r="U291" s="61">
        <v>2</v>
      </c>
      <c r="V291" s="61">
        <v>6</v>
      </c>
      <c r="W291" s="61">
        <v>8</v>
      </c>
    </row>
    <row r="292" spans="1:23">
      <c r="A292" s="55">
        <v>1007</v>
      </c>
      <c r="B292" s="56" t="s">
        <v>1183</v>
      </c>
      <c r="C292" s="56" t="s">
        <v>1184</v>
      </c>
      <c r="D292" s="56" t="s">
        <v>25</v>
      </c>
      <c r="E292" s="56" t="s">
        <v>26</v>
      </c>
      <c r="F292" s="56" t="s">
        <v>27</v>
      </c>
      <c r="G292" s="56" t="s">
        <v>28</v>
      </c>
      <c r="H292" s="56" t="s">
        <v>29</v>
      </c>
      <c r="I292" s="56" t="s">
        <v>30</v>
      </c>
      <c r="J292" s="57">
        <v>4254850.3600000003</v>
      </c>
      <c r="K292" s="56" t="s">
        <v>1185</v>
      </c>
      <c r="L292" s="56" t="s">
        <v>32</v>
      </c>
      <c r="M292" s="56" t="s">
        <v>33</v>
      </c>
      <c r="N292" s="51">
        <v>2.2000000000000002</v>
      </c>
      <c r="O292" s="58">
        <v>45194</v>
      </c>
      <c r="P292" s="58">
        <v>45468</v>
      </c>
      <c r="Q292" s="58">
        <v>45521</v>
      </c>
      <c r="R292" s="56" t="s">
        <v>1186</v>
      </c>
      <c r="S292" s="59">
        <v>56.8</v>
      </c>
      <c r="T292" s="60">
        <v>59</v>
      </c>
      <c r="U292" s="77">
        <v>2</v>
      </c>
      <c r="V292" s="77">
        <v>6</v>
      </c>
      <c r="W292" s="77">
        <v>8</v>
      </c>
    </row>
    <row r="293" spans="1:23">
      <c r="A293" s="55">
        <v>1008</v>
      </c>
      <c r="B293" s="56" t="s">
        <v>1187</v>
      </c>
      <c r="C293" s="56" t="s">
        <v>1188</v>
      </c>
      <c r="D293" s="56" t="s">
        <v>25</v>
      </c>
      <c r="E293" s="56" t="s">
        <v>26</v>
      </c>
      <c r="F293" s="56" t="s">
        <v>27</v>
      </c>
      <c r="G293" s="56" t="s">
        <v>28</v>
      </c>
      <c r="H293" s="56" t="s">
        <v>29</v>
      </c>
      <c r="I293" s="56" t="s">
        <v>30</v>
      </c>
      <c r="J293" s="57">
        <v>21680447.68</v>
      </c>
      <c r="K293" s="56" t="s">
        <v>1189</v>
      </c>
      <c r="L293" s="56" t="s">
        <v>88</v>
      </c>
      <c r="M293" s="56" t="s">
        <v>33</v>
      </c>
      <c r="N293" s="51">
        <v>20.05</v>
      </c>
      <c r="O293" s="58">
        <v>45194</v>
      </c>
      <c r="P293" s="58">
        <v>45741</v>
      </c>
      <c r="Q293" s="58">
        <v>45741</v>
      </c>
      <c r="R293" s="56" t="s">
        <v>1190</v>
      </c>
      <c r="S293" s="59">
        <v>0.05</v>
      </c>
      <c r="T293" s="60">
        <v>20.100000000000001</v>
      </c>
      <c r="U293" s="77">
        <v>12.631500000000001</v>
      </c>
      <c r="V293" s="77">
        <v>37.894500000000001</v>
      </c>
      <c r="W293" s="77">
        <v>50.526000000000003</v>
      </c>
    </row>
    <row r="294" spans="1:23">
      <c r="A294" s="55">
        <v>1009</v>
      </c>
      <c r="B294" s="56" t="s">
        <v>1191</v>
      </c>
      <c r="C294" s="56" t="s">
        <v>1192</v>
      </c>
      <c r="D294" s="56" t="s">
        <v>25</v>
      </c>
      <c r="E294" s="56" t="s">
        <v>26</v>
      </c>
      <c r="F294" s="56" t="s">
        <v>27</v>
      </c>
      <c r="G294" s="56" t="s">
        <v>28</v>
      </c>
      <c r="H294" s="56" t="s">
        <v>29</v>
      </c>
      <c r="I294" s="56" t="s">
        <v>30</v>
      </c>
      <c r="J294" s="57">
        <v>21622670.260000002</v>
      </c>
      <c r="K294" s="56" t="s">
        <v>1189</v>
      </c>
      <c r="L294" s="56" t="s">
        <v>88</v>
      </c>
      <c r="M294" s="56" t="s">
        <v>33</v>
      </c>
      <c r="N294" s="51">
        <v>20.2</v>
      </c>
      <c r="O294" s="58">
        <v>45194</v>
      </c>
      <c r="P294" s="58">
        <v>45682</v>
      </c>
      <c r="Q294" s="58">
        <v>45682</v>
      </c>
      <c r="R294" s="56" t="s">
        <v>1190</v>
      </c>
      <c r="S294" s="59">
        <v>20.100000000000001</v>
      </c>
      <c r="T294" s="60">
        <v>40.299999999999997</v>
      </c>
      <c r="U294" s="77">
        <v>12.725999999999999</v>
      </c>
      <c r="V294" s="77">
        <v>38.177999999999997</v>
      </c>
      <c r="W294" s="77">
        <v>50.903999999999996</v>
      </c>
    </row>
    <row r="295" spans="1:23">
      <c r="A295" s="55">
        <v>1016</v>
      </c>
      <c r="B295" s="56" t="s">
        <v>1193</v>
      </c>
      <c r="C295" s="56" t="s">
        <v>1194</v>
      </c>
      <c r="D295" s="56" t="s">
        <v>25</v>
      </c>
      <c r="E295" s="56" t="s">
        <v>26</v>
      </c>
      <c r="F295" s="56" t="s">
        <v>27</v>
      </c>
      <c r="G295" s="56" t="s">
        <v>28</v>
      </c>
      <c r="H295" s="56" t="s">
        <v>29</v>
      </c>
      <c r="I295" s="56" t="s">
        <v>30</v>
      </c>
      <c r="J295" s="57">
        <v>31394934.140000001</v>
      </c>
      <c r="K295" s="56" t="s">
        <v>1195</v>
      </c>
      <c r="L295" s="56" t="s">
        <v>62</v>
      </c>
      <c r="M295" s="56" t="s">
        <v>33</v>
      </c>
      <c r="N295" s="51">
        <v>36.700000000000003</v>
      </c>
      <c r="O295" s="58">
        <v>45194</v>
      </c>
      <c r="P295" s="58">
        <v>45437</v>
      </c>
      <c r="Q295" s="58">
        <v>45437</v>
      </c>
      <c r="R295" s="56" t="s">
        <v>990</v>
      </c>
      <c r="S295" s="59">
        <v>370</v>
      </c>
      <c r="T295" s="60">
        <v>406.7</v>
      </c>
      <c r="U295" s="77">
        <v>23.121000000000002</v>
      </c>
      <c r="V295" s="77">
        <v>69.363</v>
      </c>
      <c r="W295" s="77">
        <v>92.484000000000009</v>
      </c>
    </row>
    <row r="296" spans="1:23">
      <c r="A296" s="55">
        <v>1017</v>
      </c>
      <c r="B296" s="56" t="s">
        <v>1196</v>
      </c>
      <c r="C296" s="56" t="s">
        <v>1197</v>
      </c>
      <c r="D296" s="56" t="s">
        <v>25</v>
      </c>
      <c r="E296" s="56" t="s">
        <v>26</v>
      </c>
      <c r="F296" s="56" t="s">
        <v>27</v>
      </c>
      <c r="G296" s="56" t="s">
        <v>28</v>
      </c>
      <c r="H296" s="56" t="s">
        <v>29</v>
      </c>
      <c r="I296" s="56" t="s">
        <v>30</v>
      </c>
      <c r="J296" s="57">
        <v>12072916.32</v>
      </c>
      <c r="K296" s="56" t="s">
        <v>1198</v>
      </c>
      <c r="L296" s="56" t="s">
        <v>115</v>
      </c>
      <c r="M296" s="56" t="s">
        <v>33</v>
      </c>
      <c r="N296" s="51">
        <v>14.38</v>
      </c>
      <c r="O296" s="58">
        <v>45194</v>
      </c>
      <c r="P296" s="58">
        <v>45437</v>
      </c>
      <c r="Q296" s="58">
        <v>45437</v>
      </c>
      <c r="R296" s="56" t="s">
        <v>1199</v>
      </c>
      <c r="S296" s="59">
        <v>0.12</v>
      </c>
      <c r="T296" s="60">
        <v>14.5</v>
      </c>
      <c r="U296" s="77">
        <v>9.0594000000000001</v>
      </c>
      <c r="V296" s="77">
        <v>27.1782</v>
      </c>
      <c r="W296" s="77">
        <v>36.2376</v>
      </c>
    </row>
    <row r="297" spans="1:23">
      <c r="A297" s="55">
        <v>1018</v>
      </c>
      <c r="B297" s="56" t="s">
        <v>1200</v>
      </c>
      <c r="C297" s="56" t="s">
        <v>1201</v>
      </c>
      <c r="D297" s="56" t="s">
        <v>25</v>
      </c>
      <c r="E297" s="56" t="s">
        <v>26</v>
      </c>
      <c r="F297" s="56" t="s">
        <v>27</v>
      </c>
      <c r="G297" s="56" t="s">
        <v>28</v>
      </c>
      <c r="H297" s="56" t="s">
        <v>29</v>
      </c>
      <c r="I297" s="56" t="s">
        <v>30</v>
      </c>
      <c r="J297" s="57">
        <v>29729521.609999999</v>
      </c>
      <c r="K297" s="56" t="s">
        <v>1202</v>
      </c>
      <c r="L297" s="56" t="s">
        <v>62</v>
      </c>
      <c r="M297" s="56" t="s">
        <v>33</v>
      </c>
      <c r="N297" s="51">
        <v>26.3</v>
      </c>
      <c r="O297" s="58">
        <v>45194</v>
      </c>
      <c r="P297" s="58">
        <v>45437</v>
      </c>
      <c r="Q297" s="58">
        <v>45437</v>
      </c>
      <c r="R297" s="56" t="s">
        <v>1203</v>
      </c>
      <c r="S297" s="59">
        <v>0.7</v>
      </c>
      <c r="T297" s="60">
        <v>27</v>
      </c>
      <c r="U297" s="77">
        <v>16.568999999999999</v>
      </c>
      <c r="V297" s="77">
        <v>49.706999999999994</v>
      </c>
      <c r="W297" s="77">
        <v>66.275999999999996</v>
      </c>
    </row>
    <row r="298" spans="1:23">
      <c r="A298" s="55">
        <v>1019</v>
      </c>
      <c r="B298" s="56" t="s">
        <v>1204</v>
      </c>
      <c r="C298" s="56" t="s">
        <v>1205</v>
      </c>
      <c r="D298" s="56" t="s">
        <v>25</v>
      </c>
      <c r="E298" s="56" t="s">
        <v>26</v>
      </c>
      <c r="F298" s="56" t="s">
        <v>27</v>
      </c>
      <c r="G298" s="56" t="s">
        <v>28</v>
      </c>
      <c r="H298" s="56" t="s">
        <v>29</v>
      </c>
      <c r="I298" s="56" t="s">
        <v>30</v>
      </c>
      <c r="J298" s="57">
        <v>18455973.379999999</v>
      </c>
      <c r="K298" s="56" t="s">
        <v>1206</v>
      </c>
      <c r="L298" s="56" t="s">
        <v>53</v>
      </c>
      <c r="M298" s="56" t="s">
        <v>33</v>
      </c>
      <c r="N298" s="51">
        <v>30.8</v>
      </c>
      <c r="O298" s="58">
        <v>45194</v>
      </c>
      <c r="P298" s="58">
        <v>45468</v>
      </c>
      <c r="Q298" s="58">
        <v>45468</v>
      </c>
      <c r="R298" s="56" t="s">
        <v>1207</v>
      </c>
      <c r="S298" s="59">
        <v>0</v>
      </c>
      <c r="T298" s="60">
        <v>30.8</v>
      </c>
      <c r="U298" s="77">
        <v>19.404</v>
      </c>
      <c r="V298" s="77">
        <v>58.212000000000003</v>
      </c>
      <c r="W298" s="77">
        <v>77.616</v>
      </c>
    </row>
    <row r="299" spans="1:23">
      <c r="A299" s="55">
        <v>1020</v>
      </c>
      <c r="B299" s="56" t="s">
        <v>1208</v>
      </c>
      <c r="C299" s="56" t="s">
        <v>1209</v>
      </c>
      <c r="D299" s="56" t="s">
        <v>25</v>
      </c>
      <c r="E299" s="56" t="s">
        <v>26</v>
      </c>
      <c r="F299" s="56" t="s">
        <v>27</v>
      </c>
      <c r="G299" s="56" t="s">
        <v>28</v>
      </c>
      <c r="H299" s="56" t="s">
        <v>29</v>
      </c>
      <c r="I299" s="56" t="s">
        <v>30</v>
      </c>
      <c r="J299" s="57">
        <v>29219006.75</v>
      </c>
      <c r="K299" s="56" t="s">
        <v>1210</v>
      </c>
      <c r="L299" s="56" t="s">
        <v>83</v>
      </c>
      <c r="M299" s="56" t="s">
        <v>33</v>
      </c>
      <c r="N299" s="51">
        <v>26.484999999999999</v>
      </c>
      <c r="O299" s="58">
        <v>45194</v>
      </c>
      <c r="P299" s="58">
        <v>45529</v>
      </c>
      <c r="Q299" s="58">
        <v>45529</v>
      </c>
      <c r="R299" s="56" t="s">
        <v>1211</v>
      </c>
      <c r="S299" s="59">
        <v>2</v>
      </c>
      <c r="T299" s="60">
        <v>28.49</v>
      </c>
      <c r="U299" s="77">
        <v>16.685549999999999</v>
      </c>
      <c r="V299" s="77">
        <v>50.056649999999998</v>
      </c>
      <c r="W299" s="77">
        <v>66.742199999999997</v>
      </c>
    </row>
    <row r="300" spans="1:23">
      <c r="A300" s="55">
        <v>1022</v>
      </c>
      <c r="B300" s="56" t="s">
        <v>1212</v>
      </c>
      <c r="C300" s="56" t="s">
        <v>1213</v>
      </c>
      <c r="D300" s="56" t="s">
        <v>25</v>
      </c>
      <c r="E300" s="56" t="s">
        <v>26</v>
      </c>
      <c r="F300" s="56" t="s">
        <v>27</v>
      </c>
      <c r="G300" s="56" t="s">
        <v>28</v>
      </c>
      <c r="H300" s="56" t="s">
        <v>29</v>
      </c>
      <c r="I300" s="56" t="s">
        <v>30</v>
      </c>
      <c r="J300" s="57">
        <v>29292441.850000001</v>
      </c>
      <c r="K300" s="56" t="s">
        <v>636</v>
      </c>
      <c r="L300" s="56" t="s">
        <v>48</v>
      </c>
      <c r="M300" s="56" t="s">
        <v>33</v>
      </c>
      <c r="N300" s="51">
        <v>21.91</v>
      </c>
      <c r="O300" s="58">
        <v>45194</v>
      </c>
      <c r="P300" s="58">
        <v>45316</v>
      </c>
      <c r="Q300" s="58">
        <v>45347</v>
      </c>
      <c r="R300" s="56" t="s">
        <v>1214</v>
      </c>
      <c r="S300" s="59">
        <v>103</v>
      </c>
      <c r="T300" s="60">
        <v>124.91</v>
      </c>
      <c r="U300" s="77">
        <v>13.8033</v>
      </c>
      <c r="V300" s="77">
        <v>41.4099</v>
      </c>
      <c r="W300" s="77">
        <v>55.213200000000001</v>
      </c>
    </row>
    <row r="301" spans="1:23">
      <c r="A301" s="55">
        <v>1023</v>
      </c>
      <c r="B301" s="56" t="s">
        <v>1215</v>
      </c>
      <c r="C301" s="56" t="s">
        <v>1216</v>
      </c>
      <c r="D301" s="56" t="s">
        <v>25</v>
      </c>
      <c r="E301" s="56" t="s">
        <v>26</v>
      </c>
      <c r="F301" s="56" t="s">
        <v>27</v>
      </c>
      <c r="G301" s="56" t="s">
        <v>28</v>
      </c>
      <c r="H301" s="56" t="s">
        <v>29</v>
      </c>
      <c r="I301" s="56" t="s">
        <v>30</v>
      </c>
      <c r="J301" s="57">
        <v>22350057.68</v>
      </c>
      <c r="K301" s="56" t="s">
        <v>1217</v>
      </c>
      <c r="L301" s="56" t="s">
        <v>48</v>
      </c>
      <c r="M301" s="56" t="s">
        <v>33</v>
      </c>
      <c r="N301" s="51">
        <v>17.09</v>
      </c>
      <c r="O301" s="58">
        <v>45194</v>
      </c>
      <c r="P301" s="58">
        <v>45407</v>
      </c>
      <c r="Q301" s="58">
        <v>45407</v>
      </c>
      <c r="R301" s="56" t="s">
        <v>1214</v>
      </c>
      <c r="S301" s="59">
        <v>124.91</v>
      </c>
      <c r="T301" s="60">
        <v>142</v>
      </c>
      <c r="U301" s="77">
        <v>10.7667</v>
      </c>
      <c r="V301" s="77">
        <v>32.3001</v>
      </c>
      <c r="W301" s="77">
        <v>43.066800000000001</v>
      </c>
    </row>
    <row r="302" spans="1:23">
      <c r="A302" s="55">
        <v>1024</v>
      </c>
      <c r="B302" s="56" t="s">
        <v>1218</v>
      </c>
      <c r="C302" s="56" t="s">
        <v>1219</v>
      </c>
      <c r="D302" s="56" t="s">
        <v>25</v>
      </c>
      <c r="E302" s="56" t="s">
        <v>26</v>
      </c>
      <c r="F302" s="56" t="s">
        <v>27</v>
      </c>
      <c r="G302" s="56" t="s">
        <v>28</v>
      </c>
      <c r="H302" s="56" t="s">
        <v>29</v>
      </c>
      <c r="I302" s="56" t="s">
        <v>30</v>
      </c>
      <c r="J302" s="57">
        <v>20237998.809999999</v>
      </c>
      <c r="K302" s="56" t="s">
        <v>1220</v>
      </c>
      <c r="L302" s="56" t="s">
        <v>83</v>
      </c>
      <c r="M302" s="56" t="s">
        <v>33</v>
      </c>
      <c r="N302" s="51">
        <v>15.904999999999999</v>
      </c>
      <c r="O302" s="58">
        <v>45194</v>
      </c>
      <c r="P302" s="58">
        <v>45529</v>
      </c>
      <c r="Q302" s="58">
        <v>45529</v>
      </c>
      <c r="R302" s="56" t="s">
        <v>1221</v>
      </c>
      <c r="S302" s="59" t="s">
        <v>1222</v>
      </c>
      <c r="T302" s="60" t="s">
        <v>1223</v>
      </c>
      <c r="U302" s="77">
        <v>10.020149999999999</v>
      </c>
      <c r="V302" s="77">
        <v>30.060449999999996</v>
      </c>
      <c r="W302" s="77">
        <v>40.080599999999997</v>
      </c>
    </row>
    <row r="303" spans="1:23">
      <c r="A303" s="55">
        <v>1025</v>
      </c>
      <c r="B303" s="56" t="s">
        <v>1224</v>
      </c>
      <c r="C303" s="56" t="s">
        <v>1225</v>
      </c>
      <c r="D303" s="56" t="s">
        <v>25</v>
      </c>
      <c r="E303" s="56" t="s">
        <v>26</v>
      </c>
      <c r="F303" s="56" t="s">
        <v>27</v>
      </c>
      <c r="G303" s="56" t="s">
        <v>28</v>
      </c>
      <c r="H303" s="56" t="s">
        <v>29</v>
      </c>
      <c r="I303" s="56" t="s">
        <v>30</v>
      </c>
      <c r="J303" s="57">
        <v>28559905.140000001</v>
      </c>
      <c r="K303" s="56" t="s">
        <v>1226</v>
      </c>
      <c r="L303" s="56" t="s">
        <v>48</v>
      </c>
      <c r="M303" s="56" t="s">
        <v>33</v>
      </c>
      <c r="N303" s="51">
        <v>20</v>
      </c>
      <c r="O303" s="58">
        <v>45194</v>
      </c>
      <c r="P303" s="58">
        <v>45560</v>
      </c>
      <c r="Q303" s="58">
        <v>45560</v>
      </c>
      <c r="R303" s="56" t="s">
        <v>1227</v>
      </c>
      <c r="S303" s="59">
        <v>0</v>
      </c>
      <c r="T303" s="60">
        <v>20</v>
      </c>
      <c r="U303" s="77">
        <v>12.6</v>
      </c>
      <c r="V303" s="77">
        <v>37.799999999999997</v>
      </c>
      <c r="W303" s="77">
        <v>50.4</v>
      </c>
    </row>
    <row r="304" spans="1:23" s="62" customFormat="1">
      <c r="A304" s="55">
        <v>1026</v>
      </c>
      <c r="B304" s="56" t="s">
        <v>1228</v>
      </c>
      <c r="C304" s="56" t="s">
        <v>1229</v>
      </c>
      <c r="D304" s="56" t="s">
        <v>25</v>
      </c>
      <c r="E304" s="56" t="s">
        <v>26</v>
      </c>
      <c r="F304" s="56" t="s">
        <v>27</v>
      </c>
      <c r="G304" s="56" t="s">
        <v>28</v>
      </c>
      <c r="H304" s="56" t="s">
        <v>29</v>
      </c>
      <c r="I304" s="56" t="s">
        <v>30</v>
      </c>
      <c r="J304" s="57">
        <v>23501542.719999999</v>
      </c>
      <c r="K304" s="56" t="s">
        <v>1230</v>
      </c>
      <c r="L304" s="56" t="s">
        <v>42</v>
      </c>
      <c r="M304" s="56" t="s">
        <v>33</v>
      </c>
      <c r="N304" s="51">
        <v>9</v>
      </c>
      <c r="O304" s="58">
        <v>45194</v>
      </c>
      <c r="P304" s="58">
        <v>45498</v>
      </c>
      <c r="Q304" s="58">
        <v>45541</v>
      </c>
      <c r="R304" s="56" t="s">
        <v>1231</v>
      </c>
      <c r="S304" s="59">
        <v>0</v>
      </c>
      <c r="T304" s="60">
        <v>9</v>
      </c>
      <c r="U304" s="77">
        <v>5.67</v>
      </c>
      <c r="V304" s="77">
        <v>17.009999999999998</v>
      </c>
      <c r="W304" s="77">
        <v>22.68</v>
      </c>
    </row>
    <row r="305" spans="1:23">
      <c r="A305" s="55">
        <v>1027</v>
      </c>
      <c r="B305" s="56" t="s">
        <v>1232</v>
      </c>
      <c r="C305" s="56" t="s">
        <v>1233</v>
      </c>
      <c r="D305" s="56" t="s">
        <v>25</v>
      </c>
      <c r="E305" s="56" t="s">
        <v>26</v>
      </c>
      <c r="F305" s="56" t="s">
        <v>27</v>
      </c>
      <c r="G305" s="56" t="s">
        <v>28</v>
      </c>
      <c r="H305" s="56" t="s">
        <v>29</v>
      </c>
      <c r="I305" s="56" t="s">
        <v>30</v>
      </c>
      <c r="J305" s="57">
        <v>26045122.609999999</v>
      </c>
      <c r="K305" s="56" t="s">
        <v>1234</v>
      </c>
      <c r="L305" s="56" t="s">
        <v>42</v>
      </c>
      <c r="M305" s="56" t="s">
        <v>33</v>
      </c>
      <c r="N305" s="51">
        <v>29.1</v>
      </c>
      <c r="O305" s="58">
        <v>45194</v>
      </c>
      <c r="P305" s="58">
        <v>45498</v>
      </c>
      <c r="Q305" s="58">
        <v>45514</v>
      </c>
      <c r="R305" s="56" t="s">
        <v>1235</v>
      </c>
      <c r="S305" s="59">
        <v>133.4</v>
      </c>
      <c r="T305" s="60">
        <v>162.5</v>
      </c>
      <c r="U305" s="77">
        <v>18.333000000000002</v>
      </c>
      <c r="V305" s="77">
        <v>54.999000000000009</v>
      </c>
      <c r="W305" s="77">
        <v>73.332000000000008</v>
      </c>
    </row>
    <row r="306" spans="1:23" s="62" customFormat="1">
      <c r="A306" s="55">
        <v>1028</v>
      </c>
      <c r="B306" s="56" t="s">
        <v>1236</v>
      </c>
      <c r="C306" s="56" t="s">
        <v>1237</v>
      </c>
      <c r="D306" s="56" t="s">
        <v>25</v>
      </c>
      <c r="E306" s="56" t="s">
        <v>26</v>
      </c>
      <c r="F306" s="56" t="s">
        <v>27</v>
      </c>
      <c r="G306" s="56" t="s">
        <v>28</v>
      </c>
      <c r="H306" s="56" t="s">
        <v>29</v>
      </c>
      <c r="I306" s="56" t="s">
        <v>30</v>
      </c>
      <c r="J306" s="57">
        <v>6248992.3300000001</v>
      </c>
      <c r="K306" s="56" t="s">
        <v>1238</v>
      </c>
      <c r="L306" s="56" t="s">
        <v>42</v>
      </c>
      <c r="M306" s="56" t="s">
        <v>33</v>
      </c>
      <c r="N306" s="51">
        <v>3.6</v>
      </c>
      <c r="O306" s="58">
        <v>45194</v>
      </c>
      <c r="P306" s="58">
        <v>45498</v>
      </c>
      <c r="Q306" s="58">
        <v>45498</v>
      </c>
      <c r="R306" s="56" t="s">
        <v>1239</v>
      </c>
      <c r="S306" s="59" t="s">
        <v>1240</v>
      </c>
      <c r="T306" s="60" t="s">
        <v>1241</v>
      </c>
      <c r="U306" s="77">
        <v>2</v>
      </c>
      <c r="V306" s="77">
        <v>6</v>
      </c>
      <c r="W306" s="77">
        <v>8</v>
      </c>
    </row>
    <row r="307" spans="1:23">
      <c r="A307" s="55">
        <v>1029</v>
      </c>
      <c r="B307" s="56" t="s">
        <v>1242</v>
      </c>
      <c r="C307" s="56" t="s">
        <v>1243</v>
      </c>
      <c r="D307" s="56" t="s">
        <v>25</v>
      </c>
      <c r="E307" s="56" t="s">
        <v>26</v>
      </c>
      <c r="F307" s="56" t="s">
        <v>27</v>
      </c>
      <c r="G307" s="56" t="s">
        <v>28</v>
      </c>
      <c r="H307" s="56" t="s">
        <v>29</v>
      </c>
      <c r="I307" s="56" t="s">
        <v>30</v>
      </c>
      <c r="J307" s="57">
        <v>15896876.279999999</v>
      </c>
      <c r="K307" s="56" t="s">
        <v>1244</v>
      </c>
      <c r="L307" s="56" t="s">
        <v>42</v>
      </c>
      <c r="M307" s="56" t="s">
        <v>33</v>
      </c>
      <c r="N307" s="51">
        <v>17.53</v>
      </c>
      <c r="O307" s="58">
        <v>45194</v>
      </c>
      <c r="P307" s="58">
        <v>45498</v>
      </c>
      <c r="Q307" s="58">
        <v>45498</v>
      </c>
      <c r="R307" s="56" t="s">
        <v>1245</v>
      </c>
      <c r="S307" s="59">
        <v>0</v>
      </c>
      <c r="T307" s="60">
        <v>17.53</v>
      </c>
      <c r="U307" s="77">
        <v>11.043900000000001</v>
      </c>
      <c r="V307" s="77">
        <v>33.131700000000002</v>
      </c>
      <c r="W307" s="77">
        <v>44.175600000000003</v>
      </c>
    </row>
    <row r="308" spans="1:23">
      <c r="A308" s="55">
        <v>1030</v>
      </c>
      <c r="B308" s="56" t="s">
        <v>1246</v>
      </c>
      <c r="C308" s="56" t="s">
        <v>1247</v>
      </c>
      <c r="D308" s="56" t="s">
        <v>25</v>
      </c>
      <c r="E308" s="56" t="s">
        <v>26</v>
      </c>
      <c r="F308" s="56" t="s">
        <v>27</v>
      </c>
      <c r="G308" s="56" t="s">
        <v>28</v>
      </c>
      <c r="H308" s="56" t="s">
        <v>29</v>
      </c>
      <c r="I308" s="56" t="s">
        <v>30</v>
      </c>
      <c r="J308" s="57">
        <v>10465182.789999999</v>
      </c>
      <c r="K308" s="56" t="s">
        <v>1248</v>
      </c>
      <c r="L308" s="56" t="s">
        <v>42</v>
      </c>
      <c r="M308" s="56" t="s">
        <v>33</v>
      </c>
      <c r="N308" s="51">
        <v>12.5</v>
      </c>
      <c r="O308" s="58">
        <v>45194</v>
      </c>
      <c r="P308" s="58">
        <v>45498</v>
      </c>
      <c r="Q308" s="58">
        <v>45498</v>
      </c>
      <c r="R308" s="56" t="s">
        <v>1249</v>
      </c>
      <c r="S308" s="59">
        <v>0</v>
      </c>
      <c r="T308" s="60">
        <v>12.5</v>
      </c>
      <c r="U308" s="77">
        <v>7.875</v>
      </c>
      <c r="V308" s="77">
        <v>23.625</v>
      </c>
      <c r="W308" s="77">
        <v>31.5</v>
      </c>
    </row>
    <row r="309" spans="1:23" s="62" customFormat="1">
      <c r="A309" s="55">
        <v>1031</v>
      </c>
      <c r="B309" s="56" t="s">
        <v>1250</v>
      </c>
      <c r="C309" s="56" t="s">
        <v>1251</v>
      </c>
      <c r="D309" s="56" t="s">
        <v>25</v>
      </c>
      <c r="E309" s="56" t="s">
        <v>26</v>
      </c>
      <c r="F309" s="56" t="s">
        <v>27</v>
      </c>
      <c r="G309" s="56" t="s">
        <v>28</v>
      </c>
      <c r="H309" s="56" t="s">
        <v>29</v>
      </c>
      <c r="I309" s="56" t="s">
        <v>30</v>
      </c>
      <c r="J309" s="57">
        <v>3552598.63</v>
      </c>
      <c r="K309" s="56" t="s">
        <v>1252</v>
      </c>
      <c r="L309" s="56" t="s">
        <v>42</v>
      </c>
      <c r="M309" s="56" t="s">
        <v>33</v>
      </c>
      <c r="N309" s="51">
        <v>2</v>
      </c>
      <c r="O309" s="58">
        <v>45194</v>
      </c>
      <c r="P309" s="58">
        <v>45498</v>
      </c>
      <c r="Q309" s="58">
        <v>45498</v>
      </c>
      <c r="R309" s="56" t="s">
        <v>1253</v>
      </c>
      <c r="S309" s="59">
        <v>0</v>
      </c>
      <c r="T309" s="60">
        <v>2</v>
      </c>
      <c r="U309" s="77">
        <v>1</v>
      </c>
      <c r="V309" s="77">
        <v>3</v>
      </c>
      <c r="W309" s="77">
        <v>4</v>
      </c>
    </row>
    <row r="310" spans="1:23">
      <c r="A310" s="55">
        <v>1033</v>
      </c>
      <c r="B310" s="56" t="s">
        <v>1254</v>
      </c>
      <c r="C310" s="56" t="s">
        <v>1255</v>
      </c>
      <c r="D310" s="56" t="s">
        <v>25</v>
      </c>
      <c r="E310" s="56" t="s">
        <v>26</v>
      </c>
      <c r="F310" s="56" t="s">
        <v>27</v>
      </c>
      <c r="G310" s="56" t="s">
        <v>28</v>
      </c>
      <c r="H310" s="56" t="s">
        <v>29</v>
      </c>
      <c r="I310" s="56" t="s">
        <v>30</v>
      </c>
      <c r="J310" s="57">
        <v>16787466.710000001</v>
      </c>
      <c r="K310" s="56" t="s">
        <v>1256</v>
      </c>
      <c r="L310" s="56" t="s">
        <v>42</v>
      </c>
      <c r="M310" s="56" t="s">
        <v>33</v>
      </c>
      <c r="N310" s="51">
        <v>7.8</v>
      </c>
      <c r="O310" s="58">
        <v>45194</v>
      </c>
      <c r="P310" s="58">
        <v>45498</v>
      </c>
      <c r="Q310" s="58">
        <v>45498</v>
      </c>
      <c r="R310" s="56" t="s">
        <v>1257</v>
      </c>
      <c r="S310" s="59" t="s">
        <v>1258</v>
      </c>
      <c r="T310" s="60" t="s">
        <v>1259</v>
      </c>
      <c r="U310" s="77">
        <v>4.9139999999999997</v>
      </c>
      <c r="V310" s="77">
        <v>14.741999999999999</v>
      </c>
      <c r="W310" s="77">
        <v>19.655999999999999</v>
      </c>
    </row>
    <row r="311" spans="1:23">
      <c r="A311" s="55">
        <v>1034</v>
      </c>
      <c r="B311" s="56" t="s">
        <v>1260</v>
      </c>
      <c r="C311" s="56" t="s">
        <v>1261</v>
      </c>
      <c r="D311" s="56" t="s">
        <v>25</v>
      </c>
      <c r="E311" s="56" t="s">
        <v>26</v>
      </c>
      <c r="F311" s="56" t="s">
        <v>27</v>
      </c>
      <c r="G311" s="56" t="s">
        <v>28</v>
      </c>
      <c r="H311" s="56" t="s">
        <v>29</v>
      </c>
      <c r="I311" s="56" t="s">
        <v>30</v>
      </c>
      <c r="J311" s="57">
        <v>14817629.16</v>
      </c>
      <c r="K311" s="56" t="s">
        <v>1262</v>
      </c>
      <c r="L311" s="56" t="s">
        <v>42</v>
      </c>
      <c r="M311" s="56" t="s">
        <v>33</v>
      </c>
      <c r="N311" s="51">
        <v>14</v>
      </c>
      <c r="O311" s="58">
        <v>45194</v>
      </c>
      <c r="P311" s="58">
        <v>45498</v>
      </c>
      <c r="Q311" s="58">
        <v>45498</v>
      </c>
      <c r="R311" s="56" t="s">
        <v>1263</v>
      </c>
      <c r="S311" s="59" t="s">
        <v>945</v>
      </c>
      <c r="T311" s="60" t="s">
        <v>1264</v>
      </c>
      <c r="U311" s="77">
        <v>8.82</v>
      </c>
      <c r="V311" s="77">
        <v>26.46</v>
      </c>
      <c r="W311" s="77">
        <v>35.28</v>
      </c>
    </row>
    <row r="312" spans="1:23">
      <c r="A312" s="55">
        <v>1036</v>
      </c>
      <c r="B312" s="56" t="s">
        <v>1265</v>
      </c>
      <c r="C312" s="56" t="s">
        <v>1266</v>
      </c>
      <c r="D312" s="56" t="s">
        <v>25</v>
      </c>
      <c r="E312" s="56" t="s">
        <v>26</v>
      </c>
      <c r="F312" s="56" t="s">
        <v>27</v>
      </c>
      <c r="G312" s="56" t="s">
        <v>28</v>
      </c>
      <c r="H312" s="56" t="s">
        <v>29</v>
      </c>
      <c r="I312" s="56" t="s">
        <v>30</v>
      </c>
      <c r="J312" s="57">
        <v>18005004.949999999</v>
      </c>
      <c r="K312" s="56" t="s">
        <v>1267</v>
      </c>
      <c r="L312" s="56" t="s">
        <v>88</v>
      </c>
      <c r="M312" s="56" t="s">
        <v>33</v>
      </c>
      <c r="N312" s="51">
        <v>50.55</v>
      </c>
      <c r="O312" s="58">
        <v>44798</v>
      </c>
      <c r="P312" s="58">
        <v>45102</v>
      </c>
      <c r="Q312" s="58">
        <v>45191</v>
      </c>
      <c r="R312" s="56" t="s">
        <v>1268</v>
      </c>
      <c r="S312" s="78" t="s">
        <v>1269</v>
      </c>
      <c r="T312" s="79" t="s">
        <v>1270</v>
      </c>
      <c r="U312" s="77">
        <v>31.846499999999999</v>
      </c>
      <c r="V312" s="77">
        <v>95.539500000000004</v>
      </c>
      <c r="W312" s="77">
        <v>127.386</v>
      </c>
    </row>
    <row r="313" spans="1:23">
      <c r="A313" s="55">
        <v>1037</v>
      </c>
      <c r="B313" s="56" t="s">
        <v>1271</v>
      </c>
      <c r="C313" s="56" t="s">
        <v>1272</v>
      </c>
      <c r="D313" s="56" t="s">
        <v>25</v>
      </c>
      <c r="E313" s="56" t="s">
        <v>26</v>
      </c>
      <c r="F313" s="56" t="s">
        <v>27</v>
      </c>
      <c r="G313" s="56" t="s">
        <v>28</v>
      </c>
      <c r="H313" s="56" t="s">
        <v>29</v>
      </c>
      <c r="I313" s="56" t="s">
        <v>30</v>
      </c>
      <c r="J313" s="57">
        <v>14348476.01</v>
      </c>
      <c r="K313" s="56" t="s">
        <v>87</v>
      </c>
      <c r="L313" s="56" t="s">
        <v>88</v>
      </c>
      <c r="M313" s="56" t="s">
        <v>33</v>
      </c>
      <c r="N313" s="51">
        <v>29.1</v>
      </c>
      <c r="O313" s="58">
        <v>44711</v>
      </c>
      <c r="P313" s="58">
        <v>44956</v>
      </c>
      <c r="Q313" s="58">
        <v>44956</v>
      </c>
      <c r="R313" s="56" t="s">
        <v>1190</v>
      </c>
      <c r="S313" s="59">
        <v>42.5</v>
      </c>
      <c r="T313" s="60">
        <v>71.599999999999994</v>
      </c>
      <c r="U313" s="77">
        <v>18.333000000000002</v>
      </c>
      <c r="V313" s="77">
        <v>54.999000000000009</v>
      </c>
      <c r="W313" s="77">
        <v>73.332000000000008</v>
      </c>
    </row>
    <row r="314" spans="1:23">
      <c r="A314" s="55">
        <v>1038</v>
      </c>
      <c r="B314" s="56" t="s">
        <v>1273</v>
      </c>
      <c r="C314" s="56" t="s">
        <v>1274</v>
      </c>
      <c r="D314" s="56" t="s">
        <v>25</v>
      </c>
      <c r="E314" s="56" t="s">
        <v>26</v>
      </c>
      <c r="F314" s="56" t="s">
        <v>27</v>
      </c>
      <c r="G314" s="56" t="s">
        <v>28</v>
      </c>
      <c r="H314" s="56" t="s">
        <v>29</v>
      </c>
      <c r="I314" s="56" t="s">
        <v>30</v>
      </c>
      <c r="J314" s="57">
        <v>7129816.6600000001</v>
      </c>
      <c r="K314" s="56" t="s">
        <v>200</v>
      </c>
      <c r="L314" s="56" t="s">
        <v>83</v>
      </c>
      <c r="M314" s="56" t="s">
        <v>33</v>
      </c>
      <c r="N314" s="51">
        <v>12.19</v>
      </c>
      <c r="O314" s="58">
        <v>44798</v>
      </c>
      <c r="P314" s="58">
        <v>44951</v>
      </c>
      <c r="Q314" s="58">
        <v>44951</v>
      </c>
      <c r="R314" s="56" t="s">
        <v>1190</v>
      </c>
      <c r="S314" s="59">
        <v>168.84</v>
      </c>
      <c r="T314" s="60">
        <v>181.03</v>
      </c>
      <c r="U314" s="77">
        <v>7.6796999999999995</v>
      </c>
      <c r="V314" s="77">
        <v>23.039099999999998</v>
      </c>
      <c r="W314" s="77">
        <v>30.718799999999998</v>
      </c>
    </row>
    <row r="315" spans="1:23">
      <c r="A315" s="55">
        <v>1067</v>
      </c>
      <c r="B315" s="56" t="s">
        <v>1275</v>
      </c>
      <c r="C315" s="56" t="s">
        <v>1276</v>
      </c>
      <c r="D315" s="56" t="s">
        <v>25</v>
      </c>
      <c r="E315" s="56" t="s">
        <v>26</v>
      </c>
      <c r="F315" s="56" t="s">
        <v>27</v>
      </c>
      <c r="G315" s="56" t="s">
        <v>28</v>
      </c>
      <c r="H315" s="56" t="s">
        <v>29</v>
      </c>
      <c r="I315" s="56" t="s">
        <v>30</v>
      </c>
      <c r="J315" s="93">
        <v>28523287.579999998</v>
      </c>
      <c r="K315" s="56" t="s">
        <v>1277</v>
      </c>
      <c r="L315" s="81" t="s">
        <v>115</v>
      </c>
      <c r="M315" s="56" t="s">
        <v>33</v>
      </c>
      <c r="N315" s="51">
        <v>31.82</v>
      </c>
      <c r="O315" s="58">
        <v>44586</v>
      </c>
      <c r="P315" s="58">
        <v>45010</v>
      </c>
      <c r="Q315" s="58">
        <v>44982</v>
      </c>
      <c r="R315" s="56" t="s">
        <v>1115</v>
      </c>
      <c r="S315" s="59">
        <v>142</v>
      </c>
      <c r="T315" s="60">
        <v>173.82</v>
      </c>
      <c r="U315" s="77">
        <v>20.046600000000002</v>
      </c>
      <c r="V315" s="77">
        <v>60.139800000000008</v>
      </c>
      <c r="W315" s="77">
        <v>80.186400000000006</v>
      </c>
    </row>
    <row r="316" spans="1:23">
      <c r="A316" s="55">
        <v>1079</v>
      </c>
      <c r="B316" s="56" t="s">
        <v>1278</v>
      </c>
      <c r="C316" s="56" t="s">
        <v>1279</v>
      </c>
      <c r="D316" s="56" t="s">
        <v>25</v>
      </c>
      <c r="E316" s="56" t="s">
        <v>26</v>
      </c>
      <c r="F316" s="56" t="s">
        <v>27</v>
      </c>
      <c r="G316" s="56" t="s">
        <v>28</v>
      </c>
      <c r="H316" s="56" t="s">
        <v>29</v>
      </c>
      <c r="I316" s="56" t="s">
        <v>30</v>
      </c>
      <c r="J316" s="57">
        <v>49657934.539999999</v>
      </c>
      <c r="K316" s="94" t="s">
        <v>1280</v>
      </c>
      <c r="L316" s="56" t="s">
        <v>53</v>
      </c>
      <c r="M316" s="56" t="s">
        <v>33</v>
      </c>
      <c r="N316" s="51">
        <v>47.875999999999998</v>
      </c>
      <c r="O316" s="58">
        <v>44586</v>
      </c>
      <c r="P316" s="58">
        <v>44951</v>
      </c>
      <c r="Q316" s="58">
        <v>44951</v>
      </c>
      <c r="R316" s="56" t="s">
        <v>1281</v>
      </c>
      <c r="S316" s="59" t="s">
        <v>1282</v>
      </c>
      <c r="T316" s="60" t="s">
        <v>1283</v>
      </c>
      <c r="U316" s="77">
        <v>30.16188</v>
      </c>
      <c r="V316" s="77">
        <v>90.485640000000004</v>
      </c>
      <c r="W316" s="77">
        <v>120.64752</v>
      </c>
    </row>
    <row r="317" spans="1:23">
      <c r="A317" s="55">
        <v>1087</v>
      </c>
      <c r="B317" s="56" t="s">
        <v>1284</v>
      </c>
      <c r="C317" s="56" t="s">
        <v>1285</v>
      </c>
      <c r="D317" s="56" t="s">
        <v>25</v>
      </c>
      <c r="E317" s="56" t="s">
        <v>26</v>
      </c>
      <c r="F317" s="56" t="s">
        <v>27</v>
      </c>
      <c r="G317" s="56" t="s">
        <v>28</v>
      </c>
      <c r="H317" s="56" t="s">
        <v>29</v>
      </c>
      <c r="I317" s="56" t="s">
        <v>30</v>
      </c>
      <c r="J317" s="57">
        <v>51697633.25</v>
      </c>
      <c r="K317" s="56" t="s">
        <v>1286</v>
      </c>
      <c r="L317" s="56" t="s">
        <v>48</v>
      </c>
      <c r="M317" s="56" t="s">
        <v>33</v>
      </c>
      <c r="N317" s="51">
        <v>50.7</v>
      </c>
      <c r="O317" s="58">
        <v>44586</v>
      </c>
      <c r="P317" s="58">
        <v>44951</v>
      </c>
      <c r="Q317" s="58">
        <v>44951</v>
      </c>
      <c r="R317" s="56" t="s">
        <v>1214</v>
      </c>
      <c r="S317" s="59">
        <v>143.69999999999999</v>
      </c>
      <c r="T317" s="60">
        <v>194.4</v>
      </c>
      <c r="U317" s="77">
        <v>31.941000000000003</v>
      </c>
      <c r="V317" s="77">
        <v>95.823000000000008</v>
      </c>
      <c r="W317" s="77">
        <v>127.76400000000001</v>
      </c>
    </row>
    <row r="318" spans="1:23">
      <c r="A318" s="55">
        <v>1101</v>
      </c>
      <c r="B318" s="56" t="s">
        <v>1287</v>
      </c>
      <c r="C318" s="56" t="s">
        <v>1288</v>
      </c>
      <c r="D318" s="56" t="s">
        <v>25</v>
      </c>
      <c r="E318" s="56" t="s">
        <v>26</v>
      </c>
      <c r="F318" s="56" t="s">
        <v>27</v>
      </c>
      <c r="G318" s="56" t="s">
        <v>28</v>
      </c>
      <c r="H318" s="56" t="s">
        <v>29</v>
      </c>
      <c r="I318" s="56" t="s">
        <v>30</v>
      </c>
      <c r="J318" s="57">
        <v>3175903.73</v>
      </c>
      <c r="K318" s="56" t="s">
        <v>484</v>
      </c>
      <c r="L318" s="56" t="s">
        <v>93</v>
      </c>
      <c r="M318" s="56" t="s">
        <v>33</v>
      </c>
      <c r="N318" s="51">
        <v>2</v>
      </c>
      <c r="O318" s="58">
        <v>43549</v>
      </c>
      <c r="P318" s="58">
        <v>44951</v>
      </c>
      <c r="Q318" s="58">
        <v>44972</v>
      </c>
      <c r="R318" s="56" t="s">
        <v>1289</v>
      </c>
      <c r="S318" s="59">
        <v>17.7</v>
      </c>
      <c r="T318" s="60">
        <v>19.7</v>
      </c>
      <c r="U318" s="61">
        <v>6.3</v>
      </c>
      <c r="V318" s="61">
        <v>18.899999999999999</v>
      </c>
      <c r="W318" s="61">
        <v>25.2</v>
      </c>
    </row>
    <row r="319" spans="1:23">
      <c r="A319" s="55">
        <v>1113</v>
      </c>
      <c r="B319" s="56" t="s">
        <v>1290</v>
      </c>
      <c r="C319" s="56" t="s">
        <v>1291</v>
      </c>
      <c r="D319" s="56" t="s">
        <v>25</v>
      </c>
      <c r="E319" s="56" t="s">
        <v>26</v>
      </c>
      <c r="F319" s="56" t="s">
        <v>27</v>
      </c>
      <c r="G319" s="56" t="s">
        <v>28</v>
      </c>
      <c r="H319" s="56" t="s">
        <v>1292</v>
      </c>
      <c r="I319" s="56" t="s">
        <v>30</v>
      </c>
      <c r="J319" s="57">
        <v>84352258</v>
      </c>
      <c r="K319" s="56" t="s">
        <v>1293</v>
      </c>
      <c r="L319" s="56" t="s">
        <v>42</v>
      </c>
      <c r="M319" s="56" t="s">
        <v>33</v>
      </c>
      <c r="N319" s="51">
        <v>22.9</v>
      </c>
      <c r="O319" s="58">
        <v>44347</v>
      </c>
      <c r="P319" s="58">
        <v>45077</v>
      </c>
      <c r="Q319" s="58">
        <v>45077</v>
      </c>
      <c r="R319" s="56" t="s">
        <v>1294</v>
      </c>
      <c r="S319" s="59">
        <v>0</v>
      </c>
      <c r="T319" s="60">
        <v>22.9</v>
      </c>
      <c r="U319" s="77">
        <v>133.96499999999997</v>
      </c>
      <c r="V319" s="77">
        <v>401.89499999999992</v>
      </c>
      <c r="W319" s="77">
        <v>535.8599999999999</v>
      </c>
    </row>
    <row r="320" spans="1:23" s="62" customFormat="1">
      <c r="A320" s="55">
        <v>1114</v>
      </c>
      <c r="B320" s="56" t="s">
        <v>1295</v>
      </c>
      <c r="C320" s="56" t="s">
        <v>1296</v>
      </c>
      <c r="D320" s="56" t="s">
        <v>25</v>
      </c>
      <c r="E320" s="56" t="s">
        <v>26</v>
      </c>
      <c r="F320" s="56" t="s">
        <v>27</v>
      </c>
      <c r="G320" s="56" t="s">
        <v>28</v>
      </c>
      <c r="H320" s="56" t="s">
        <v>46</v>
      </c>
      <c r="I320" s="56" t="s">
        <v>30</v>
      </c>
      <c r="J320" s="57">
        <v>54886405.270000003</v>
      </c>
      <c r="K320" s="56" t="s">
        <v>1297</v>
      </c>
      <c r="L320" s="56" t="s">
        <v>128</v>
      </c>
      <c r="M320" s="56" t="s">
        <v>33</v>
      </c>
      <c r="N320" s="51">
        <v>14.61</v>
      </c>
      <c r="O320" s="58">
        <v>44402</v>
      </c>
      <c r="P320" s="58">
        <v>44951</v>
      </c>
      <c r="Q320" s="58">
        <v>44951</v>
      </c>
      <c r="R320" s="56" t="s">
        <v>1298</v>
      </c>
      <c r="S320" s="59">
        <v>94.76</v>
      </c>
      <c r="T320" s="60">
        <v>109.37</v>
      </c>
      <c r="U320" s="77">
        <v>46.021499999999996</v>
      </c>
      <c r="V320" s="77">
        <v>138.06449999999998</v>
      </c>
      <c r="W320" s="77">
        <v>184.08599999999998</v>
      </c>
    </row>
    <row r="321" spans="1:23">
      <c r="A321" s="55">
        <v>1115</v>
      </c>
      <c r="B321" s="56" t="s">
        <v>1299</v>
      </c>
      <c r="C321" s="56" t="s">
        <v>1300</v>
      </c>
      <c r="D321" s="56" t="s">
        <v>25</v>
      </c>
      <c r="E321" s="56" t="s">
        <v>26</v>
      </c>
      <c r="F321" s="56" t="s">
        <v>27</v>
      </c>
      <c r="G321" s="56" t="s">
        <v>28</v>
      </c>
      <c r="H321" s="56" t="s">
        <v>46</v>
      </c>
      <c r="I321" s="56" t="s">
        <v>30</v>
      </c>
      <c r="J321" s="57">
        <v>71239999.069999993</v>
      </c>
      <c r="K321" s="56" t="s">
        <v>1301</v>
      </c>
      <c r="L321" s="56" t="s">
        <v>128</v>
      </c>
      <c r="M321" s="56" t="s">
        <v>33</v>
      </c>
      <c r="N321" s="51">
        <v>14.63</v>
      </c>
      <c r="O321" s="58">
        <v>44402</v>
      </c>
      <c r="P321" s="58">
        <v>44951</v>
      </c>
      <c r="Q321" s="58">
        <v>44951</v>
      </c>
      <c r="R321" s="56" t="s">
        <v>1298</v>
      </c>
      <c r="S321" s="59">
        <v>109.37</v>
      </c>
      <c r="T321" s="60">
        <v>124</v>
      </c>
      <c r="U321" s="77">
        <v>46.084499999999998</v>
      </c>
      <c r="V321" s="77">
        <v>138.2535</v>
      </c>
      <c r="W321" s="77">
        <v>184.33799999999999</v>
      </c>
    </row>
    <row r="322" spans="1:23">
      <c r="A322" s="55">
        <v>1116</v>
      </c>
      <c r="B322" s="56" t="s">
        <v>1302</v>
      </c>
      <c r="C322" s="56" t="s">
        <v>1303</v>
      </c>
      <c r="D322" s="56" t="s">
        <v>25</v>
      </c>
      <c r="E322" s="56" t="s">
        <v>26</v>
      </c>
      <c r="F322" s="56" t="s">
        <v>27</v>
      </c>
      <c r="G322" s="56" t="s">
        <v>28</v>
      </c>
      <c r="H322" s="56" t="s">
        <v>29</v>
      </c>
      <c r="I322" s="56" t="s">
        <v>30</v>
      </c>
      <c r="J322" s="57">
        <v>3294502.52</v>
      </c>
      <c r="K322" s="56" t="s">
        <v>1304</v>
      </c>
      <c r="L322" s="56" t="s">
        <v>396</v>
      </c>
      <c r="M322" s="56" t="s">
        <v>33</v>
      </c>
      <c r="N322" s="51">
        <v>16</v>
      </c>
      <c r="O322" s="58">
        <v>44645</v>
      </c>
      <c r="P322" s="58">
        <v>44920</v>
      </c>
      <c r="Q322" s="58">
        <v>45010</v>
      </c>
      <c r="R322" s="56" t="s">
        <v>1305</v>
      </c>
      <c r="S322" s="59">
        <v>88</v>
      </c>
      <c r="T322" s="60">
        <v>104</v>
      </c>
      <c r="U322" s="77">
        <v>50.4</v>
      </c>
      <c r="V322" s="77">
        <v>151.19999999999999</v>
      </c>
      <c r="W322" s="77">
        <v>201.6</v>
      </c>
    </row>
    <row r="323" spans="1:23">
      <c r="A323" s="55">
        <v>1117</v>
      </c>
      <c r="B323" s="56" t="s">
        <v>1306</v>
      </c>
      <c r="C323" s="56" t="s">
        <v>1307</v>
      </c>
      <c r="D323" s="56" t="s">
        <v>25</v>
      </c>
      <c r="E323" s="56" t="s">
        <v>26</v>
      </c>
      <c r="F323" s="56" t="s">
        <v>27</v>
      </c>
      <c r="G323" s="56" t="s">
        <v>28</v>
      </c>
      <c r="H323" s="56" t="s">
        <v>29</v>
      </c>
      <c r="I323" s="56" t="s">
        <v>30</v>
      </c>
      <c r="J323" s="57">
        <v>4566011.83</v>
      </c>
      <c r="K323" s="56" t="s">
        <v>710</v>
      </c>
      <c r="L323" s="56" t="s">
        <v>396</v>
      </c>
      <c r="M323" s="56" t="s">
        <v>33</v>
      </c>
      <c r="N323" s="51">
        <v>0</v>
      </c>
      <c r="O323" s="58">
        <v>44645</v>
      </c>
      <c r="P323" s="58">
        <v>45071</v>
      </c>
      <c r="Q323" s="58">
        <v>45005</v>
      </c>
      <c r="R323" s="56" t="s">
        <v>1126</v>
      </c>
      <c r="S323" s="59">
        <v>150</v>
      </c>
      <c r="T323" s="60">
        <v>150</v>
      </c>
      <c r="U323" s="77">
        <v>2</v>
      </c>
      <c r="V323" s="77">
        <v>6</v>
      </c>
      <c r="W323" s="77">
        <v>8</v>
      </c>
    </row>
    <row r="324" spans="1:23">
      <c r="A324" s="55">
        <v>1120</v>
      </c>
      <c r="B324" s="71" t="s">
        <v>1308</v>
      </c>
      <c r="C324" s="56" t="s">
        <v>1309</v>
      </c>
      <c r="D324" s="56" t="s">
        <v>25</v>
      </c>
      <c r="E324" s="56" t="s">
        <v>26</v>
      </c>
      <c r="F324" s="56" t="s">
        <v>27</v>
      </c>
      <c r="G324" s="56" t="s">
        <v>28</v>
      </c>
      <c r="H324" s="56" t="s">
        <v>29</v>
      </c>
      <c r="I324" s="56" t="s">
        <v>30</v>
      </c>
      <c r="J324" s="57">
        <v>32792769.530000001</v>
      </c>
      <c r="K324" s="56" t="s">
        <v>1310</v>
      </c>
      <c r="L324" s="56" t="s">
        <v>93</v>
      </c>
      <c r="M324" s="56" t="s">
        <v>33</v>
      </c>
      <c r="N324" s="51">
        <v>0</v>
      </c>
      <c r="O324" s="58">
        <v>44767</v>
      </c>
      <c r="P324" s="58">
        <v>44951</v>
      </c>
      <c r="Q324" s="58">
        <v>44951</v>
      </c>
      <c r="R324" s="56" t="s">
        <v>1311</v>
      </c>
      <c r="S324" s="59">
        <v>107.97</v>
      </c>
      <c r="T324" s="60">
        <v>107.97</v>
      </c>
      <c r="U324" s="77">
        <v>17</v>
      </c>
      <c r="V324" s="77">
        <v>51</v>
      </c>
      <c r="W324" s="77">
        <v>68</v>
      </c>
    </row>
    <row r="325" spans="1:23">
      <c r="A325" s="55">
        <v>1122</v>
      </c>
      <c r="B325" s="56" t="s">
        <v>1312</v>
      </c>
      <c r="C325" s="56" t="s">
        <v>1313</v>
      </c>
      <c r="D325" s="56" t="s">
        <v>25</v>
      </c>
      <c r="E325" s="56" t="s">
        <v>26</v>
      </c>
      <c r="F325" s="56" t="s">
        <v>27</v>
      </c>
      <c r="G325" s="56" t="s">
        <v>28</v>
      </c>
      <c r="H325" s="56" t="s">
        <v>1314</v>
      </c>
      <c r="I325" s="56" t="s">
        <v>30</v>
      </c>
      <c r="J325" s="57">
        <v>8524977.1099999994</v>
      </c>
      <c r="K325" s="56" t="s">
        <v>1315</v>
      </c>
      <c r="L325" s="56" t="s">
        <v>88</v>
      </c>
      <c r="M325" s="56" t="s">
        <v>33</v>
      </c>
      <c r="N325" s="51">
        <v>35.01</v>
      </c>
      <c r="O325" s="58">
        <v>44767</v>
      </c>
      <c r="P325" s="58">
        <v>45010</v>
      </c>
      <c r="Q325" s="58">
        <v>45010</v>
      </c>
      <c r="R325" s="56" t="s">
        <v>1316</v>
      </c>
      <c r="S325" s="59" t="s">
        <v>1317</v>
      </c>
      <c r="T325" s="60" t="s">
        <v>1318</v>
      </c>
      <c r="U325" s="77">
        <v>204.80849999999998</v>
      </c>
      <c r="V325" s="77">
        <v>614.42549999999994</v>
      </c>
      <c r="W325" s="77">
        <v>819.23399999999992</v>
      </c>
    </row>
    <row r="326" spans="1:23">
      <c r="A326" s="55">
        <v>1123</v>
      </c>
      <c r="B326" s="56" t="s">
        <v>1319</v>
      </c>
      <c r="C326" s="56" t="s">
        <v>1320</v>
      </c>
      <c r="D326" s="56" t="s">
        <v>25</v>
      </c>
      <c r="E326" s="56" t="s">
        <v>26</v>
      </c>
      <c r="F326" s="56" t="s">
        <v>27</v>
      </c>
      <c r="G326" s="56" t="s">
        <v>28</v>
      </c>
      <c r="H326" s="56" t="s">
        <v>1314</v>
      </c>
      <c r="I326" s="56" t="s">
        <v>30</v>
      </c>
      <c r="J326" s="57">
        <v>22853885.32</v>
      </c>
      <c r="K326" s="56" t="s">
        <v>1321</v>
      </c>
      <c r="L326" s="56" t="s">
        <v>115</v>
      </c>
      <c r="M326" s="56" t="s">
        <v>33</v>
      </c>
      <c r="N326" s="51">
        <v>31.68</v>
      </c>
      <c r="O326" s="58">
        <v>44767</v>
      </c>
      <c r="P326" s="58">
        <v>45010</v>
      </c>
      <c r="Q326" s="58">
        <v>45010</v>
      </c>
      <c r="R326" s="56" t="s">
        <v>1322</v>
      </c>
      <c r="S326" s="59" t="s">
        <v>1177</v>
      </c>
      <c r="T326" s="60" t="s">
        <v>1323</v>
      </c>
      <c r="U326" s="77">
        <v>185.32799999999997</v>
      </c>
      <c r="V326" s="77">
        <v>555.98399999999992</v>
      </c>
      <c r="W326" s="77">
        <v>741.3119999999999</v>
      </c>
    </row>
    <row r="327" spans="1:23">
      <c r="A327" s="55">
        <v>1124</v>
      </c>
      <c r="B327" s="56" t="s">
        <v>1324</v>
      </c>
      <c r="C327" s="56" t="s">
        <v>1325</v>
      </c>
      <c r="D327" s="56" t="s">
        <v>25</v>
      </c>
      <c r="E327" s="56" t="s">
        <v>26</v>
      </c>
      <c r="F327" s="56" t="s">
        <v>27</v>
      </c>
      <c r="G327" s="56" t="s">
        <v>28</v>
      </c>
      <c r="H327" s="56" t="s">
        <v>29</v>
      </c>
      <c r="I327" s="56" t="s">
        <v>30</v>
      </c>
      <c r="J327" s="57">
        <v>4696941.43</v>
      </c>
      <c r="K327" s="56" t="s">
        <v>1326</v>
      </c>
      <c r="L327" s="56" t="s">
        <v>53</v>
      </c>
      <c r="M327" s="56" t="s">
        <v>33</v>
      </c>
      <c r="N327" s="51">
        <v>0</v>
      </c>
      <c r="O327" s="58">
        <v>44767</v>
      </c>
      <c r="P327" s="58">
        <v>45010</v>
      </c>
      <c r="Q327" s="58">
        <v>45010</v>
      </c>
      <c r="R327" s="56" t="s">
        <v>1074</v>
      </c>
      <c r="S327" s="59">
        <v>350</v>
      </c>
      <c r="T327" s="60">
        <v>350</v>
      </c>
      <c r="U327" s="77">
        <v>2</v>
      </c>
      <c r="V327" s="77">
        <v>6</v>
      </c>
      <c r="W327" s="77">
        <v>8</v>
      </c>
    </row>
    <row r="328" spans="1:23">
      <c r="A328" s="55">
        <v>1125</v>
      </c>
      <c r="B328" s="56" t="s">
        <v>1327</v>
      </c>
      <c r="C328" s="56" t="s">
        <v>1328</v>
      </c>
      <c r="D328" s="56" t="s">
        <v>25</v>
      </c>
      <c r="E328" s="56" t="s">
        <v>26</v>
      </c>
      <c r="F328" s="56" t="s">
        <v>27</v>
      </c>
      <c r="G328" s="56" t="s">
        <v>28</v>
      </c>
      <c r="H328" s="56" t="s">
        <v>1314</v>
      </c>
      <c r="I328" s="56" t="s">
        <v>30</v>
      </c>
      <c r="J328" s="57">
        <v>31274151.399999999</v>
      </c>
      <c r="K328" s="56" t="s">
        <v>1301</v>
      </c>
      <c r="L328" s="56" t="s">
        <v>128</v>
      </c>
      <c r="M328" s="56" t="s">
        <v>33</v>
      </c>
      <c r="N328" s="51">
        <v>29.24</v>
      </c>
      <c r="O328" s="58">
        <v>44767</v>
      </c>
      <c r="P328" s="58">
        <v>45010</v>
      </c>
      <c r="Q328" s="58">
        <v>45010</v>
      </c>
      <c r="R328" s="56" t="s">
        <v>1298</v>
      </c>
      <c r="S328" s="59">
        <v>94.76</v>
      </c>
      <c r="T328" s="60">
        <v>124</v>
      </c>
      <c r="U328" s="77">
        <v>171.05399999999997</v>
      </c>
      <c r="V328" s="77">
        <v>513.16199999999992</v>
      </c>
      <c r="W328" s="77">
        <v>684.21599999999989</v>
      </c>
    </row>
    <row r="329" spans="1:23">
      <c r="A329" s="55">
        <v>1128</v>
      </c>
      <c r="B329" s="56" t="s">
        <v>1329</v>
      </c>
      <c r="C329" s="56" t="s">
        <v>1330</v>
      </c>
      <c r="D329" s="56" t="s">
        <v>25</v>
      </c>
      <c r="E329" s="56" t="s">
        <v>26</v>
      </c>
      <c r="F329" s="56" t="s">
        <v>27</v>
      </c>
      <c r="G329" s="56" t="s">
        <v>28</v>
      </c>
      <c r="H329" s="56" t="s">
        <v>29</v>
      </c>
      <c r="I329" s="56" t="s">
        <v>30</v>
      </c>
      <c r="J329" s="57">
        <v>2386760.81</v>
      </c>
      <c r="K329" s="56" t="s">
        <v>1331</v>
      </c>
      <c r="L329" s="56" t="s">
        <v>42</v>
      </c>
      <c r="M329" s="56" t="s">
        <v>33</v>
      </c>
      <c r="N329" s="51">
        <v>0.3</v>
      </c>
      <c r="O329" s="58">
        <v>44767</v>
      </c>
      <c r="P329" s="58">
        <v>45071</v>
      </c>
      <c r="Q329" s="58">
        <v>45071</v>
      </c>
      <c r="R329" s="56" t="s">
        <v>1332</v>
      </c>
      <c r="S329" s="59">
        <v>0.4</v>
      </c>
      <c r="T329" s="60">
        <v>0.7</v>
      </c>
      <c r="U329" s="77">
        <v>2</v>
      </c>
      <c r="V329" s="77">
        <v>6</v>
      </c>
      <c r="W329" s="77">
        <v>8</v>
      </c>
    </row>
    <row r="330" spans="1:23">
      <c r="A330" s="55">
        <v>1129</v>
      </c>
      <c r="B330" s="56" t="s">
        <v>1333</v>
      </c>
      <c r="C330" s="56" t="s">
        <v>1334</v>
      </c>
      <c r="D330" s="56" t="s">
        <v>25</v>
      </c>
      <c r="E330" s="56" t="s">
        <v>26</v>
      </c>
      <c r="F330" s="56" t="s">
        <v>27</v>
      </c>
      <c r="G330" s="56" t="s">
        <v>28</v>
      </c>
      <c r="H330" s="56" t="s">
        <v>29</v>
      </c>
      <c r="I330" s="56" t="s">
        <v>30</v>
      </c>
      <c r="J330" s="57">
        <v>46341563.619999997</v>
      </c>
      <c r="K330" s="56" t="s">
        <v>1335</v>
      </c>
      <c r="L330" s="56" t="s">
        <v>93</v>
      </c>
      <c r="M330" s="56" t="s">
        <v>33</v>
      </c>
      <c r="N330" s="51">
        <v>0</v>
      </c>
      <c r="O330" s="58">
        <v>44767</v>
      </c>
      <c r="P330" s="58">
        <v>45071</v>
      </c>
      <c r="Q330" s="58">
        <v>45071</v>
      </c>
      <c r="R330" s="56" t="s">
        <v>1311</v>
      </c>
      <c r="S330" s="59">
        <v>124.7</v>
      </c>
      <c r="T330" s="60">
        <v>124.7</v>
      </c>
      <c r="U330" s="77">
        <v>25</v>
      </c>
      <c r="V330" s="77">
        <v>75</v>
      </c>
      <c r="W330" s="77">
        <v>100</v>
      </c>
    </row>
    <row r="331" spans="1:23">
      <c r="A331" s="55">
        <v>1131</v>
      </c>
      <c r="B331" s="56" t="s">
        <v>1336</v>
      </c>
      <c r="C331" s="56" t="s">
        <v>1337</v>
      </c>
      <c r="D331" s="56" t="s">
        <v>25</v>
      </c>
      <c r="E331" s="56" t="s">
        <v>26</v>
      </c>
      <c r="F331" s="56" t="s">
        <v>27</v>
      </c>
      <c r="G331" s="56" t="s">
        <v>28</v>
      </c>
      <c r="H331" s="56" t="s">
        <v>29</v>
      </c>
      <c r="I331" s="56" t="s">
        <v>30</v>
      </c>
      <c r="J331" s="57">
        <v>20871228.52</v>
      </c>
      <c r="K331" s="56" t="s">
        <v>1338</v>
      </c>
      <c r="L331" s="56" t="s">
        <v>93</v>
      </c>
      <c r="M331" s="56" t="s">
        <v>33</v>
      </c>
      <c r="N331" s="51">
        <v>0</v>
      </c>
      <c r="O331" s="58">
        <v>44798</v>
      </c>
      <c r="P331" s="58">
        <v>44982</v>
      </c>
      <c r="Q331" s="58">
        <v>44982</v>
      </c>
      <c r="R331" s="56" t="s">
        <v>1311</v>
      </c>
      <c r="S331" s="59">
        <v>157</v>
      </c>
      <c r="T331" s="60">
        <v>157</v>
      </c>
      <c r="U331" s="77">
        <v>11</v>
      </c>
      <c r="V331" s="77">
        <v>33</v>
      </c>
      <c r="W331" s="77">
        <v>44</v>
      </c>
    </row>
    <row r="332" spans="1:23">
      <c r="A332" s="55">
        <v>1134</v>
      </c>
      <c r="B332" s="56" t="s">
        <v>1339</v>
      </c>
      <c r="C332" s="56" t="s">
        <v>1340</v>
      </c>
      <c r="D332" s="56" t="s">
        <v>25</v>
      </c>
      <c r="E332" s="56" t="s">
        <v>26</v>
      </c>
      <c r="F332" s="56" t="s">
        <v>27</v>
      </c>
      <c r="G332" s="56" t="s">
        <v>28</v>
      </c>
      <c r="H332" s="56" t="s">
        <v>29</v>
      </c>
      <c r="I332" s="56" t="s">
        <v>30</v>
      </c>
      <c r="J332" s="57">
        <v>592251.09</v>
      </c>
      <c r="K332" s="56" t="s">
        <v>1341</v>
      </c>
      <c r="L332" s="56" t="s">
        <v>150</v>
      </c>
      <c r="M332" s="56" t="s">
        <v>33</v>
      </c>
      <c r="N332" s="51">
        <v>0</v>
      </c>
      <c r="O332" s="58">
        <v>44830</v>
      </c>
      <c r="P332" s="58">
        <v>44952</v>
      </c>
      <c r="Q332" s="58">
        <v>44952</v>
      </c>
      <c r="R332" s="56" t="s">
        <v>1342</v>
      </c>
      <c r="S332" s="59">
        <v>66.7</v>
      </c>
      <c r="T332" s="60">
        <v>66.7</v>
      </c>
      <c r="U332" s="77">
        <v>2</v>
      </c>
      <c r="V332" s="77">
        <v>6</v>
      </c>
      <c r="W332" s="77">
        <v>8</v>
      </c>
    </row>
    <row r="333" spans="1:23">
      <c r="A333" s="55">
        <v>1135</v>
      </c>
      <c r="B333" s="56" t="s">
        <v>1343</v>
      </c>
      <c r="C333" s="56" t="s">
        <v>1344</v>
      </c>
      <c r="D333" s="56" t="s">
        <v>25</v>
      </c>
      <c r="E333" s="56" t="s">
        <v>26</v>
      </c>
      <c r="F333" s="56" t="s">
        <v>27</v>
      </c>
      <c r="G333" s="56" t="s">
        <v>28</v>
      </c>
      <c r="H333" s="56" t="s">
        <v>29</v>
      </c>
      <c r="I333" s="56" t="s">
        <v>30</v>
      </c>
      <c r="J333" s="57">
        <v>549863.93000000005</v>
      </c>
      <c r="K333" s="56" t="s">
        <v>1345</v>
      </c>
      <c r="L333" s="56" t="s">
        <v>42</v>
      </c>
      <c r="M333" s="56" t="s">
        <v>33</v>
      </c>
      <c r="N333" s="51">
        <v>0</v>
      </c>
      <c r="O333" s="58">
        <v>44830</v>
      </c>
      <c r="P333" s="58">
        <v>45011</v>
      </c>
      <c r="Q333" s="58">
        <v>45011</v>
      </c>
      <c r="R333" s="56" t="s">
        <v>1346</v>
      </c>
      <c r="S333" s="59">
        <v>69.400000000000006</v>
      </c>
      <c r="T333" s="60">
        <v>69.400000000000006</v>
      </c>
      <c r="U333" s="77">
        <v>1</v>
      </c>
      <c r="V333" s="77">
        <v>3</v>
      </c>
      <c r="W333" s="77">
        <v>4</v>
      </c>
    </row>
    <row r="334" spans="1:23">
      <c r="A334" s="55">
        <v>1136</v>
      </c>
      <c r="B334" s="56" t="s">
        <v>1347</v>
      </c>
      <c r="C334" s="56" t="s">
        <v>1348</v>
      </c>
      <c r="D334" s="56" t="s">
        <v>25</v>
      </c>
      <c r="E334" s="56" t="s">
        <v>26</v>
      </c>
      <c r="F334" s="56" t="s">
        <v>27</v>
      </c>
      <c r="G334" s="56" t="s">
        <v>28</v>
      </c>
      <c r="H334" s="56" t="s">
        <v>29</v>
      </c>
      <c r="I334" s="56" t="s">
        <v>30</v>
      </c>
      <c r="J334" s="57">
        <v>10269004.779999999</v>
      </c>
      <c r="K334" s="56" t="s">
        <v>1349</v>
      </c>
      <c r="L334" s="56" t="s">
        <v>93</v>
      </c>
      <c r="M334" s="56" t="s">
        <v>33</v>
      </c>
      <c r="N334" s="51">
        <v>0</v>
      </c>
      <c r="O334" s="58">
        <v>44833</v>
      </c>
      <c r="P334" s="58">
        <v>45014</v>
      </c>
      <c r="Q334" s="58">
        <v>45014</v>
      </c>
      <c r="R334" s="56" t="s">
        <v>1350</v>
      </c>
      <c r="S334" s="59">
        <v>43.1</v>
      </c>
      <c r="T334" s="60">
        <v>43.1</v>
      </c>
      <c r="U334" s="77">
        <v>5</v>
      </c>
      <c r="V334" s="77">
        <v>15</v>
      </c>
      <c r="W334" s="77">
        <v>20</v>
      </c>
    </row>
    <row r="335" spans="1:23">
      <c r="A335" s="55">
        <v>1137</v>
      </c>
      <c r="B335" s="56" t="s">
        <v>1351</v>
      </c>
      <c r="C335" s="56" t="s">
        <v>1352</v>
      </c>
      <c r="D335" s="56" t="s">
        <v>25</v>
      </c>
      <c r="E335" s="56" t="s">
        <v>26</v>
      </c>
      <c r="F335" s="56" t="s">
        <v>27</v>
      </c>
      <c r="G335" s="56" t="s">
        <v>28</v>
      </c>
      <c r="H335" s="56" t="s">
        <v>29</v>
      </c>
      <c r="I335" s="56" t="s">
        <v>30</v>
      </c>
      <c r="J335" s="57">
        <v>1189433.3700000001</v>
      </c>
      <c r="K335" s="56" t="s">
        <v>498</v>
      </c>
      <c r="L335" s="56" t="s">
        <v>93</v>
      </c>
      <c r="M335" s="56" t="s">
        <v>33</v>
      </c>
      <c r="N335" s="51">
        <v>0</v>
      </c>
      <c r="O335" s="58">
        <v>44834</v>
      </c>
      <c r="P335" s="58">
        <v>45015</v>
      </c>
      <c r="Q335" s="58">
        <v>45015</v>
      </c>
      <c r="R335" s="56" t="s">
        <v>1350</v>
      </c>
      <c r="S335" s="59">
        <v>34.1</v>
      </c>
      <c r="T335" s="60">
        <v>34.1</v>
      </c>
      <c r="U335" s="61">
        <v>2</v>
      </c>
      <c r="V335" s="61">
        <v>6</v>
      </c>
      <c r="W335" s="61">
        <v>8</v>
      </c>
    </row>
    <row r="336" spans="1:23" s="3" customFormat="1">
      <c r="A336" s="55">
        <v>1138</v>
      </c>
      <c r="B336" s="56" t="s">
        <v>1353</v>
      </c>
      <c r="C336" s="56" t="s">
        <v>1354</v>
      </c>
      <c r="D336" s="56" t="s">
        <v>25</v>
      </c>
      <c r="E336" s="56" t="s">
        <v>26</v>
      </c>
      <c r="F336" s="56" t="s">
        <v>27</v>
      </c>
      <c r="G336" s="56" t="s">
        <v>28</v>
      </c>
      <c r="H336" s="56" t="s">
        <v>29</v>
      </c>
      <c r="I336" s="56" t="s">
        <v>30</v>
      </c>
      <c r="J336" s="57">
        <v>9836921.9199999999</v>
      </c>
      <c r="K336" s="56" t="s">
        <v>1355</v>
      </c>
      <c r="L336" s="56" t="s">
        <v>83</v>
      </c>
      <c r="M336" s="56" t="s">
        <v>33</v>
      </c>
      <c r="N336" s="51">
        <v>0</v>
      </c>
      <c r="O336" s="58">
        <v>44841</v>
      </c>
      <c r="P336" s="58">
        <v>45023</v>
      </c>
      <c r="Q336" s="58">
        <v>45023</v>
      </c>
      <c r="R336" s="56" t="s">
        <v>1214</v>
      </c>
      <c r="S336" s="59">
        <v>340</v>
      </c>
      <c r="T336" s="60">
        <v>340</v>
      </c>
      <c r="U336" s="77">
        <v>5</v>
      </c>
      <c r="V336" s="77">
        <v>15</v>
      </c>
      <c r="W336" s="77">
        <v>20</v>
      </c>
    </row>
    <row r="337" spans="1:23">
      <c r="A337" s="55">
        <v>1139</v>
      </c>
      <c r="B337" s="56" t="s">
        <v>1356</v>
      </c>
      <c r="C337" s="56" t="s">
        <v>1357</v>
      </c>
      <c r="D337" s="56" t="s">
        <v>25</v>
      </c>
      <c r="E337" s="56" t="s">
        <v>26</v>
      </c>
      <c r="F337" s="56" t="s">
        <v>27</v>
      </c>
      <c r="G337" s="56" t="s">
        <v>28</v>
      </c>
      <c r="H337" s="56" t="s">
        <v>29</v>
      </c>
      <c r="I337" s="56" t="s">
        <v>30</v>
      </c>
      <c r="J337" s="57">
        <v>7999746.6299999999</v>
      </c>
      <c r="K337" s="56" t="s">
        <v>1358</v>
      </c>
      <c r="L337" s="56" t="s">
        <v>48</v>
      </c>
      <c r="M337" s="56" t="s">
        <v>33</v>
      </c>
      <c r="N337" s="51">
        <v>0</v>
      </c>
      <c r="O337" s="58">
        <v>44841</v>
      </c>
      <c r="P337" s="58">
        <v>45023</v>
      </c>
      <c r="Q337" s="58">
        <v>45066</v>
      </c>
      <c r="R337" s="56" t="s">
        <v>1359</v>
      </c>
      <c r="S337" s="59">
        <v>178</v>
      </c>
      <c r="T337" s="60">
        <v>178</v>
      </c>
      <c r="U337" s="77">
        <v>4</v>
      </c>
      <c r="V337" s="77">
        <v>12</v>
      </c>
      <c r="W337" s="77">
        <v>16</v>
      </c>
    </row>
    <row r="338" spans="1:23">
      <c r="A338" s="55">
        <v>1140</v>
      </c>
      <c r="B338" s="56" t="s">
        <v>1356</v>
      </c>
      <c r="C338" s="56" t="s">
        <v>1360</v>
      </c>
      <c r="D338" s="56" t="s">
        <v>25</v>
      </c>
      <c r="E338" s="56" t="s">
        <v>26</v>
      </c>
      <c r="F338" s="56" t="s">
        <v>27</v>
      </c>
      <c r="G338" s="56" t="s">
        <v>28</v>
      </c>
      <c r="H338" s="56" t="s">
        <v>29</v>
      </c>
      <c r="I338" s="56" t="s">
        <v>30</v>
      </c>
      <c r="J338" s="57">
        <v>8773786.6699999999</v>
      </c>
      <c r="K338" s="56" t="s">
        <v>1358</v>
      </c>
      <c r="L338" s="56" t="s">
        <v>48</v>
      </c>
      <c r="M338" s="56" t="s">
        <v>33</v>
      </c>
      <c r="N338" s="51">
        <v>0</v>
      </c>
      <c r="O338" s="58">
        <v>44844</v>
      </c>
      <c r="P338" s="58">
        <v>45026</v>
      </c>
      <c r="Q338" s="58">
        <v>45044</v>
      </c>
      <c r="R338" s="56" t="s">
        <v>1359</v>
      </c>
      <c r="S338" s="59">
        <v>180.22</v>
      </c>
      <c r="T338" s="60">
        <v>180.22</v>
      </c>
      <c r="U338" s="77">
        <v>5</v>
      </c>
      <c r="V338" s="77">
        <v>15</v>
      </c>
      <c r="W338" s="77">
        <v>20</v>
      </c>
    </row>
    <row r="339" spans="1:23">
      <c r="A339" s="55">
        <v>1141</v>
      </c>
      <c r="B339" s="56" t="s">
        <v>1361</v>
      </c>
      <c r="C339" s="56" t="s">
        <v>1362</v>
      </c>
      <c r="D339" s="56" t="s">
        <v>25</v>
      </c>
      <c r="E339" s="56" t="s">
        <v>26</v>
      </c>
      <c r="F339" s="56" t="s">
        <v>27</v>
      </c>
      <c r="G339" s="56" t="s">
        <v>28</v>
      </c>
      <c r="H339" s="56" t="s">
        <v>29</v>
      </c>
      <c r="I339" s="56" t="s">
        <v>30</v>
      </c>
      <c r="J339" s="57">
        <v>2333900</v>
      </c>
      <c r="K339" s="56" t="s">
        <v>1363</v>
      </c>
      <c r="L339" s="56" t="s">
        <v>128</v>
      </c>
      <c r="M339" s="56" t="s">
        <v>33</v>
      </c>
      <c r="N339" s="51">
        <v>0.62</v>
      </c>
      <c r="O339" s="58">
        <v>44859</v>
      </c>
      <c r="P339" s="58">
        <v>44951</v>
      </c>
      <c r="Q339" s="58">
        <v>44951</v>
      </c>
      <c r="R339" s="56" t="s">
        <v>990</v>
      </c>
      <c r="S339" s="59">
        <v>458.89</v>
      </c>
      <c r="T339" s="60">
        <v>459.51</v>
      </c>
      <c r="U339" s="77">
        <v>3.6269999999999998</v>
      </c>
      <c r="V339" s="77">
        <v>10.881</v>
      </c>
      <c r="W339" s="77">
        <v>14.507999999999999</v>
      </c>
    </row>
    <row r="340" spans="1:23">
      <c r="A340" s="55">
        <v>1142</v>
      </c>
      <c r="B340" s="56" t="s">
        <v>1364</v>
      </c>
      <c r="C340" s="56" t="s">
        <v>1365</v>
      </c>
      <c r="D340" s="56" t="s">
        <v>25</v>
      </c>
      <c r="E340" s="56" t="s">
        <v>26</v>
      </c>
      <c r="F340" s="56" t="s">
        <v>27</v>
      </c>
      <c r="G340" s="56" t="s">
        <v>28</v>
      </c>
      <c r="H340" s="56" t="s">
        <v>1314</v>
      </c>
      <c r="I340" s="56" t="s">
        <v>30</v>
      </c>
      <c r="J340" s="57">
        <v>579521.48</v>
      </c>
      <c r="K340" s="56" t="s">
        <v>1326</v>
      </c>
      <c r="L340" s="56" t="s">
        <v>53</v>
      </c>
      <c r="M340" s="56" t="s">
        <v>33</v>
      </c>
      <c r="N340" s="51">
        <v>0</v>
      </c>
      <c r="O340" s="58">
        <v>44859</v>
      </c>
      <c r="P340" s="58">
        <v>44951</v>
      </c>
      <c r="Q340" s="58">
        <v>44951</v>
      </c>
      <c r="R340" s="56" t="s">
        <v>1366</v>
      </c>
      <c r="S340" s="59">
        <v>1.61</v>
      </c>
      <c r="T340" s="60">
        <v>1.61</v>
      </c>
      <c r="U340" s="77">
        <v>1</v>
      </c>
      <c r="V340" s="77">
        <v>3</v>
      </c>
      <c r="W340" s="77">
        <v>4</v>
      </c>
    </row>
    <row r="341" spans="1:23">
      <c r="A341" s="55">
        <v>1143</v>
      </c>
      <c r="B341" s="56" t="s">
        <v>1367</v>
      </c>
      <c r="C341" s="56" t="s">
        <v>1368</v>
      </c>
      <c r="D341" s="56" t="s">
        <v>25</v>
      </c>
      <c r="E341" s="56" t="s">
        <v>26</v>
      </c>
      <c r="F341" s="56" t="s">
        <v>27</v>
      </c>
      <c r="G341" s="56" t="s">
        <v>28</v>
      </c>
      <c r="H341" s="56" t="s">
        <v>29</v>
      </c>
      <c r="I341" s="56" t="s">
        <v>30</v>
      </c>
      <c r="J341" s="57">
        <v>985792</v>
      </c>
      <c r="K341" s="56" t="s">
        <v>585</v>
      </c>
      <c r="L341" s="56" t="s">
        <v>150</v>
      </c>
      <c r="M341" s="56" t="s">
        <v>33</v>
      </c>
      <c r="N341" s="51">
        <v>0</v>
      </c>
      <c r="O341" s="58">
        <v>44859</v>
      </c>
      <c r="P341" s="58">
        <v>45041</v>
      </c>
      <c r="Q341" s="58">
        <v>45041</v>
      </c>
      <c r="R341" s="56" t="s">
        <v>1369</v>
      </c>
      <c r="S341" s="59">
        <v>69.5</v>
      </c>
      <c r="T341" s="60">
        <v>69.5</v>
      </c>
      <c r="U341" s="77">
        <v>1</v>
      </c>
      <c r="V341" s="77">
        <v>3</v>
      </c>
      <c r="W341" s="77">
        <v>4</v>
      </c>
    </row>
    <row r="342" spans="1:23">
      <c r="A342" s="55">
        <v>1144</v>
      </c>
      <c r="B342" s="56" t="s">
        <v>1370</v>
      </c>
      <c r="C342" s="56" t="s">
        <v>1371</v>
      </c>
      <c r="D342" s="56" t="s">
        <v>25</v>
      </c>
      <c r="E342" s="56" t="s">
        <v>26</v>
      </c>
      <c r="F342" s="56" t="s">
        <v>27</v>
      </c>
      <c r="G342" s="56" t="s">
        <v>28</v>
      </c>
      <c r="H342" s="56" t="s">
        <v>29</v>
      </c>
      <c r="I342" s="56" t="s">
        <v>30</v>
      </c>
      <c r="J342" s="57">
        <v>4686758.8899999997</v>
      </c>
      <c r="K342" s="56" t="s">
        <v>1372</v>
      </c>
      <c r="L342" s="56" t="s">
        <v>115</v>
      </c>
      <c r="M342" s="56" t="s">
        <v>33</v>
      </c>
      <c r="N342" s="51">
        <v>0</v>
      </c>
      <c r="O342" s="58">
        <v>44859</v>
      </c>
      <c r="P342" s="58">
        <v>45041</v>
      </c>
      <c r="Q342" s="58">
        <v>45041</v>
      </c>
      <c r="R342" s="56" t="s">
        <v>1373</v>
      </c>
      <c r="S342" s="59">
        <v>8.6</v>
      </c>
      <c r="T342" s="60">
        <v>8.6</v>
      </c>
      <c r="U342" s="77">
        <v>2</v>
      </c>
      <c r="V342" s="77">
        <v>6</v>
      </c>
      <c r="W342" s="77">
        <v>8</v>
      </c>
    </row>
    <row r="343" spans="1:23">
      <c r="A343" s="55">
        <v>1145</v>
      </c>
      <c r="B343" s="56" t="s">
        <v>1374</v>
      </c>
      <c r="C343" s="56" t="s">
        <v>1375</v>
      </c>
      <c r="D343" s="56" t="s">
        <v>25</v>
      </c>
      <c r="E343" s="56" t="s">
        <v>26</v>
      </c>
      <c r="F343" s="56" t="s">
        <v>27</v>
      </c>
      <c r="G343" s="56" t="s">
        <v>28</v>
      </c>
      <c r="H343" s="56" t="s">
        <v>29</v>
      </c>
      <c r="I343" s="56" t="s">
        <v>30</v>
      </c>
      <c r="J343" s="57">
        <v>21821771.399999999</v>
      </c>
      <c r="K343" s="56" t="s">
        <v>1376</v>
      </c>
      <c r="L343" s="56" t="s">
        <v>355</v>
      </c>
      <c r="M343" s="56" t="s">
        <v>33</v>
      </c>
      <c r="N343" s="51">
        <v>0</v>
      </c>
      <c r="O343" s="58">
        <v>43703</v>
      </c>
      <c r="P343" s="58">
        <v>45622</v>
      </c>
      <c r="Q343" s="58">
        <v>45631</v>
      </c>
      <c r="R343" s="56" t="s">
        <v>960</v>
      </c>
      <c r="S343" s="59">
        <v>262</v>
      </c>
      <c r="T343" s="60">
        <v>262</v>
      </c>
      <c r="U343" s="77">
        <v>12</v>
      </c>
      <c r="V343" s="77">
        <v>36</v>
      </c>
      <c r="W343" s="77">
        <v>48</v>
      </c>
    </row>
    <row r="344" spans="1:23">
      <c r="A344" s="55">
        <v>1146</v>
      </c>
      <c r="B344" s="56" t="s">
        <v>1377</v>
      </c>
      <c r="C344" s="56" t="s">
        <v>1378</v>
      </c>
      <c r="D344" s="56" t="s">
        <v>25</v>
      </c>
      <c r="E344" s="56" t="s">
        <v>26</v>
      </c>
      <c r="F344" s="56" t="s">
        <v>27</v>
      </c>
      <c r="G344" s="56" t="s">
        <v>28</v>
      </c>
      <c r="H344" s="56" t="s">
        <v>1292</v>
      </c>
      <c r="I344" s="56" t="s">
        <v>30</v>
      </c>
      <c r="J344" s="57">
        <v>3490820.13</v>
      </c>
      <c r="K344" s="56" t="s">
        <v>1379</v>
      </c>
      <c r="L344" s="56" t="s">
        <v>42</v>
      </c>
      <c r="M344" s="56" t="s">
        <v>33</v>
      </c>
      <c r="N344" s="51">
        <v>0</v>
      </c>
      <c r="O344" s="58">
        <v>44154</v>
      </c>
      <c r="P344" s="58">
        <v>45615</v>
      </c>
      <c r="Q344" s="58">
        <v>45615</v>
      </c>
      <c r="R344" s="56" t="s">
        <v>1380</v>
      </c>
      <c r="S344" s="59">
        <v>163.58000000000001</v>
      </c>
      <c r="T344" s="60">
        <v>163.58000000000001</v>
      </c>
      <c r="U344" s="77">
        <v>2</v>
      </c>
      <c r="V344" s="77">
        <v>6</v>
      </c>
      <c r="W344" s="77">
        <v>8</v>
      </c>
    </row>
    <row r="345" spans="1:23">
      <c r="A345" s="55">
        <v>1147</v>
      </c>
      <c r="B345" s="56" t="s">
        <v>1381</v>
      </c>
      <c r="C345" s="56" t="s">
        <v>1382</v>
      </c>
      <c r="D345" s="56" t="s">
        <v>25</v>
      </c>
      <c r="E345" s="56" t="s">
        <v>26</v>
      </c>
      <c r="F345" s="56" t="s">
        <v>27</v>
      </c>
      <c r="G345" s="56" t="s">
        <v>28</v>
      </c>
      <c r="H345" s="56" t="s">
        <v>29</v>
      </c>
      <c r="I345" s="56" t="s">
        <v>30</v>
      </c>
      <c r="J345" s="57">
        <v>1986012.15</v>
      </c>
      <c r="K345" s="56" t="s">
        <v>1383</v>
      </c>
      <c r="L345" s="56" t="s">
        <v>150</v>
      </c>
      <c r="M345" s="56" t="s">
        <v>33</v>
      </c>
      <c r="N345" s="51">
        <v>0</v>
      </c>
      <c r="O345" s="58">
        <v>44160</v>
      </c>
      <c r="P345" s="58">
        <v>45041</v>
      </c>
      <c r="Q345" s="58">
        <v>45162</v>
      </c>
      <c r="R345" s="56" t="s">
        <v>1038</v>
      </c>
      <c r="S345" s="59">
        <v>76.45</v>
      </c>
      <c r="T345" s="60">
        <v>76.45</v>
      </c>
      <c r="U345" s="77">
        <v>2</v>
      </c>
      <c r="V345" s="77">
        <v>6</v>
      </c>
      <c r="W345" s="77">
        <v>8</v>
      </c>
    </row>
    <row r="346" spans="1:23">
      <c r="A346" s="55">
        <v>1148</v>
      </c>
      <c r="B346" s="56" t="s">
        <v>1384</v>
      </c>
      <c r="C346" s="56" t="s">
        <v>1385</v>
      </c>
      <c r="D346" s="56" t="s">
        <v>25</v>
      </c>
      <c r="E346" s="56" t="s">
        <v>26</v>
      </c>
      <c r="F346" s="56" t="s">
        <v>27</v>
      </c>
      <c r="G346" s="56" t="s">
        <v>28</v>
      </c>
      <c r="H346" s="56" t="s">
        <v>29</v>
      </c>
      <c r="I346" s="56" t="s">
        <v>30</v>
      </c>
      <c r="J346" s="57">
        <v>12383758.65</v>
      </c>
      <c r="K346" s="56" t="s">
        <v>1386</v>
      </c>
      <c r="L346" s="56" t="s">
        <v>150</v>
      </c>
      <c r="M346" s="56" t="s">
        <v>33</v>
      </c>
      <c r="N346" s="51">
        <v>3.4</v>
      </c>
      <c r="O346" s="58">
        <v>44160</v>
      </c>
      <c r="P346" s="58">
        <v>45224</v>
      </c>
      <c r="Q346" s="58">
        <v>45255</v>
      </c>
      <c r="R346" s="56" t="s">
        <v>1387</v>
      </c>
      <c r="S346" s="59">
        <v>0</v>
      </c>
      <c r="T346" s="60">
        <v>3.4</v>
      </c>
      <c r="U346" s="77">
        <v>10.709999999999999</v>
      </c>
      <c r="V346" s="77">
        <v>32.129999999999995</v>
      </c>
      <c r="W346" s="77">
        <v>42.839999999999996</v>
      </c>
    </row>
    <row r="347" spans="1:23">
      <c r="A347" s="55">
        <v>1152</v>
      </c>
      <c r="B347" s="56" t="s">
        <v>1388</v>
      </c>
      <c r="C347" s="56" t="s">
        <v>1389</v>
      </c>
      <c r="D347" s="56" t="s">
        <v>25</v>
      </c>
      <c r="E347" s="56" t="s">
        <v>26</v>
      </c>
      <c r="F347" s="56" t="s">
        <v>27</v>
      </c>
      <c r="G347" s="56" t="s">
        <v>28</v>
      </c>
      <c r="H347" s="56" t="s">
        <v>1292</v>
      </c>
      <c r="I347" s="56" t="s">
        <v>30</v>
      </c>
      <c r="J347" s="57">
        <v>21929644.390000001</v>
      </c>
      <c r="K347" s="56" t="s">
        <v>1390</v>
      </c>
      <c r="L347" s="56" t="s">
        <v>42</v>
      </c>
      <c r="M347" s="56" t="s">
        <v>33</v>
      </c>
      <c r="N347" s="51">
        <v>2</v>
      </c>
      <c r="O347" s="58">
        <v>44617</v>
      </c>
      <c r="P347" s="58">
        <v>45102</v>
      </c>
      <c r="Q347" s="58">
        <v>45102</v>
      </c>
      <c r="R347" s="56" t="s">
        <v>1391</v>
      </c>
      <c r="S347" s="59">
        <v>50.8</v>
      </c>
      <c r="T347" s="60">
        <v>52.8</v>
      </c>
      <c r="U347" s="77">
        <v>11.7</v>
      </c>
      <c r="V347" s="77">
        <v>35.099999999999994</v>
      </c>
      <c r="W347" s="77">
        <v>46.8</v>
      </c>
    </row>
    <row r="348" spans="1:23">
      <c r="A348" s="55">
        <v>1153</v>
      </c>
      <c r="B348" s="56" t="s">
        <v>1392</v>
      </c>
      <c r="C348" s="56" t="s">
        <v>1393</v>
      </c>
      <c r="D348" s="56" t="s">
        <v>25</v>
      </c>
      <c r="E348" s="56" t="s">
        <v>26</v>
      </c>
      <c r="F348" s="56" t="s">
        <v>27</v>
      </c>
      <c r="G348" s="56" t="s">
        <v>28</v>
      </c>
      <c r="H348" s="56" t="s">
        <v>1292</v>
      </c>
      <c r="I348" s="56" t="s">
        <v>30</v>
      </c>
      <c r="J348" s="57">
        <v>338417171.93000001</v>
      </c>
      <c r="K348" s="56" t="s">
        <v>1394</v>
      </c>
      <c r="L348" s="56" t="s">
        <v>150</v>
      </c>
      <c r="M348" s="56" t="s">
        <v>33</v>
      </c>
      <c r="N348" s="51">
        <v>1.8</v>
      </c>
      <c r="O348" s="58">
        <v>44721</v>
      </c>
      <c r="P348" s="58">
        <v>46182</v>
      </c>
      <c r="Q348" s="58">
        <v>45285</v>
      </c>
      <c r="R348" s="56" t="s">
        <v>1026</v>
      </c>
      <c r="S348" s="59">
        <v>31</v>
      </c>
      <c r="T348" s="60">
        <v>32.799999999999997</v>
      </c>
      <c r="U348" s="77">
        <v>10.53</v>
      </c>
      <c r="V348" s="77">
        <v>31.589999999999996</v>
      </c>
      <c r="W348" s="77">
        <v>42.12</v>
      </c>
    </row>
    <row r="349" spans="1:23">
      <c r="A349" s="55">
        <v>1155</v>
      </c>
      <c r="B349" s="56" t="s">
        <v>1395</v>
      </c>
      <c r="C349" s="56" t="s">
        <v>1396</v>
      </c>
      <c r="D349" s="56" t="s">
        <v>25</v>
      </c>
      <c r="E349" s="56" t="s">
        <v>26</v>
      </c>
      <c r="F349" s="56" t="s">
        <v>27</v>
      </c>
      <c r="G349" s="56" t="s">
        <v>28</v>
      </c>
      <c r="H349" s="56" t="s">
        <v>29</v>
      </c>
      <c r="I349" s="56" t="s">
        <v>30</v>
      </c>
      <c r="J349" s="57">
        <v>2214581.3199999998</v>
      </c>
      <c r="K349" s="56" t="s">
        <v>1397</v>
      </c>
      <c r="L349" s="56" t="s">
        <v>396</v>
      </c>
      <c r="M349" s="56" t="s">
        <v>33</v>
      </c>
      <c r="N349" s="51">
        <v>0</v>
      </c>
      <c r="O349" s="58">
        <v>44767</v>
      </c>
      <c r="P349" s="58">
        <v>45316</v>
      </c>
      <c r="Q349" s="58">
        <v>45259</v>
      </c>
      <c r="R349" s="56" t="s">
        <v>960</v>
      </c>
      <c r="S349" s="59">
        <v>523.52</v>
      </c>
      <c r="T349" s="60">
        <v>523.52</v>
      </c>
      <c r="U349" s="77">
        <v>2</v>
      </c>
      <c r="V349" s="77">
        <v>6</v>
      </c>
      <c r="W349" s="77">
        <v>8</v>
      </c>
    </row>
    <row r="350" spans="1:23">
      <c r="A350" s="55">
        <v>1157</v>
      </c>
      <c r="B350" s="56" t="s">
        <v>1398</v>
      </c>
      <c r="C350" s="56" t="s">
        <v>1399</v>
      </c>
      <c r="D350" s="56" t="s">
        <v>25</v>
      </c>
      <c r="E350" s="56" t="s">
        <v>26</v>
      </c>
      <c r="F350" s="56" t="s">
        <v>27</v>
      </c>
      <c r="G350" s="56" t="s">
        <v>28</v>
      </c>
      <c r="H350" s="56" t="s">
        <v>1314</v>
      </c>
      <c r="I350" s="56" t="s">
        <v>30</v>
      </c>
      <c r="J350" s="57">
        <v>154858890.05000001</v>
      </c>
      <c r="K350" s="56" t="s">
        <v>1400</v>
      </c>
      <c r="L350" s="56" t="s">
        <v>48</v>
      </c>
      <c r="M350" s="56" t="s">
        <v>33</v>
      </c>
      <c r="N350" s="51">
        <v>30.22</v>
      </c>
      <c r="O350" s="58">
        <v>44767</v>
      </c>
      <c r="P350" s="58">
        <v>45833</v>
      </c>
      <c r="Q350" s="58">
        <v>45839</v>
      </c>
      <c r="R350" s="56" t="s">
        <v>994</v>
      </c>
      <c r="S350" s="59">
        <v>238.47</v>
      </c>
      <c r="T350" s="60">
        <v>268.69</v>
      </c>
      <c r="U350" s="77">
        <v>176.78699999999998</v>
      </c>
      <c r="V350" s="77">
        <v>530.36099999999988</v>
      </c>
      <c r="W350" s="77">
        <v>707.14799999999991</v>
      </c>
    </row>
    <row r="351" spans="1:23">
      <c r="A351" s="55">
        <v>1161</v>
      </c>
      <c r="B351" s="56" t="s">
        <v>1401</v>
      </c>
      <c r="C351" s="56" t="s">
        <v>1402</v>
      </c>
      <c r="D351" s="56" t="s">
        <v>25</v>
      </c>
      <c r="E351" s="56" t="s">
        <v>26</v>
      </c>
      <c r="F351" s="56" t="s">
        <v>27</v>
      </c>
      <c r="G351" s="56" t="s">
        <v>28</v>
      </c>
      <c r="H351" s="56" t="s">
        <v>29</v>
      </c>
      <c r="I351" s="56" t="s">
        <v>30</v>
      </c>
      <c r="J351" s="57">
        <v>24682734.780000001</v>
      </c>
      <c r="K351" s="56" t="s">
        <v>935</v>
      </c>
      <c r="L351" s="56" t="s">
        <v>83</v>
      </c>
      <c r="M351" s="56" t="s">
        <v>33</v>
      </c>
      <c r="N351" s="51">
        <v>0</v>
      </c>
      <c r="O351" s="58">
        <v>44798</v>
      </c>
      <c r="P351" s="58">
        <v>45194</v>
      </c>
      <c r="Q351" s="58">
        <v>45194</v>
      </c>
      <c r="R351" s="56" t="s">
        <v>1122</v>
      </c>
      <c r="S351" s="59">
        <v>295.3</v>
      </c>
      <c r="T351" s="60">
        <v>295.3</v>
      </c>
      <c r="U351" s="77">
        <v>13</v>
      </c>
      <c r="V351" s="77">
        <v>39</v>
      </c>
      <c r="W351" s="77">
        <v>52</v>
      </c>
    </row>
    <row r="352" spans="1:23">
      <c r="A352" s="55">
        <v>1162</v>
      </c>
      <c r="B352" s="56" t="s">
        <v>1403</v>
      </c>
      <c r="C352" s="56" t="s">
        <v>1404</v>
      </c>
      <c r="D352" s="56" t="s">
        <v>25</v>
      </c>
      <c r="E352" s="56" t="s">
        <v>26</v>
      </c>
      <c r="F352" s="56" t="s">
        <v>27</v>
      </c>
      <c r="G352" s="56" t="s">
        <v>28</v>
      </c>
      <c r="H352" s="56" t="s">
        <v>29</v>
      </c>
      <c r="I352" s="56" t="s">
        <v>30</v>
      </c>
      <c r="J352" s="57">
        <v>5217268.26</v>
      </c>
      <c r="K352" s="56" t="s">
        <v>1405</v>
      </c>
      <c r="L352" s="56" t="s">
        <v>32</v>
      </c>
      <c r="M352" s="56" t="s">
        <v>33</v>
      </c>
      <c r="N352" s="51">
        <v>0</v>
      </c>
      <c r="O352" s="58">
        <v>44830</v>
      </c>
      <c r="P352" s="58">
        <v>45164</v>
      </c>
      <c r="Q352" s="58">
        <v>45164</v>
      </c>
      <c r="R352" s="56" t="s">
        <v>1406</v>
      </c>
      <c r="S352" s="59"/>
      <c r="T352" s="60"/>
      <c r="U352" s="77">
        <v>2</v>
      </c>
      <c r="V352" s="77">
        <v>6</v>
      </c>
      <c r="W352" s="77">
        <v>8</v>
      </c>
    </row>
    <row r="353" spans="1:23">
      <c r="A353" s="28">
        <v>1163</v>
      </c>
      <c r="B353" s="29" t="s">
        <v>1407</v>
      </c>
      <c r="C353" s="29" t="s">
        <v>1408</v>
      </c>
      <c r="D353" s="29" t="s">
        <v>25</v>
      </c>
      <c r="E353" s="29" t="s">
        <v>26</v>
      </c>
      <c r="F353" s="29" t="s">
        <v>27</v>
      </c>
      <c r="G353" s="29" t="s">
        <v>28</v>
      </c>
      <c r="H353" s="29" t="s">
        <v>1292</v>
      </c>
      <c r="I353" s="29" t="s">
        <v>30</v>
      </c>
      <c r="J353" s="30">
        <v>48863364.289999999</v>
      </c>
      <c r="K353" s="29" t="s">
        <v>1345</v>
      </c>
      <c r="L353" s="29" t="s">
        <v>42</v>
      </c>
      <c r="M353" s="29" t="s">
        <v>691</v>
      </c>
      <c r="N353" s="51">
        <v>6</v>
      </c>
      <c r="O353" s="31">
        <v>44830</v>
      </c>
      <c r="P353" s="31">
        <v>46017</v>
      </c>
      <c r="Q353" s="31"/>
      <c r="R353" s="29" t="s">
        <v>1409</v>
      </c>
      <c r="S353" s="32">
        <v>0</v>
      </c>
      <c r="T353" s="33">
        <v>6</v>
      </c>
      <c r="U353" s="45">
        <v>35.099999999999994</v>
      </c>
      <c r="V353" s="45">
        <v>105.29999999999998</v>
      </c>
      <c r="W353" s="45">
        <v>140.39999999999998</v>
      </c>
    </row>
    <row r="354" spans="1:23">
      <c r="A354" s="28">
        <v>1165</v>
      </c>
      <c r="B354" s="29" t="s">
        <v>1410</v>
      </c>
      <c r="C354" s="29" t="s">
        <v>1411</v>
      </c>
      <c r="D354" s="29" t="s">
        <v>25</v>
      </c>
      <c r="E354" s="29" t="s">
        <v>26</v>
      </c>
      <c r="F354" s="29" t="s">
        <v>27</v>
      </c>
      <c r="G354" s="29" t="s">
        <v>28</v>
      </c>
      <c r="H354" s="29" t="s">
        <v>1292</v>
      </c>
      <c r="I354" s="29" t="s">
        <v>30</v>
      </c>
      <c r="J354" s="30">
        <v>124398143.97</v>
      </c>
      <c r="K354" s="29" t="s">
        <v>1331</v>
      </c>
      <c r="L354" s="29" t="s">
        <v>42</v>
      </c>
      <c r="M354" s="29" t="s">
        <v>691</v>
      </c>
      <c r="N354" s="51">
        <v>3.14</v>
      </c>
      <c r="O354" s="31">
        <v>44834</v>
      </c>
      <c r="P354" s="31">
        <v>46021</v>
      </c>
      <c r="Q354" s="31"/>
      <c r="R354" s="29" t="s">
        <v>1412</v>
      </c>
      <c r="S354" s="32">
        <v>87.46</v>
      </c>
      <c r="T354" s="33">
        <v>90.6</v>
      </c>
      <c r="U354" s="27">
        <v>18.369</v>
      </c>
      <c r="V354" s="27">
        <v>55.106999999999999</v>
      </c>
      <c r="W354" s="27">
        <v>73.475999999999999</v>
      </c>
    </row>
    <row r="355" spans="1:23">
      <c r="A355" s="55">
        <v>1166</v>
      </c>
      <c r="B355" s="56" t="s">
        <v>1413</v>
      </c>
      <c r="C355" s="56" t="s">
        <v>1414</v>
      </c>
      <c r="D355" s="56" t="s">
        <v>25</v>
      </c>
      <c r="E355" s="56" t="s">
        <v>26</v>
      </c>
      <c r="F355" s="56" t="s">
        <v>27</v>
      </c>
      <c r="G355" s="56" t="s">
        <v>28</v>
      </c>
      <c r="H355" s="56" t="s">
        <v>29</v>
      </c>
      <c r="I355" s="56" t="s">
        <v>30</v>
      </c>
      <c r="J355" s="57">
        <v>5904991.6600000001</v>
      </c>
      <c r="K355" s="56" t="s">
        <v>1415</v>
      </c>
      <c r="L355" s="56" t="s">
        <v>102</v>
      </c>
      <c r="M355" s="56" t="s">
        <v>33</v>
      </c>
      <c r="N355" s="51">
        <v>0</v>
      </c>
      <c r="O355" s="58">
        <v>44859</v>
      </c>
      <c r="P355" s="58">
        <v>45102</v>
      </c>
      <c r="Q355" s="58">
        <v>45102</v>
      </c>
      <c r="R355" s="56" t="s">
        <v>1416</v>
      </c>
      <c r="S355" s="59">
        <v>346.54</v>
      </c>
      <c r="T355" s="60">
        <v>346.54</v>
      </c>
      <c r="U355" s="77">
        <v>2</v>
      </c>
      <c r="V355" s="77">
        <v>6</v>
      </c>
      <c r="W355" s="77">
        <v>8</v>
      </c>
    </row>
    <row r="356" spans="1:23">
      <c r="A356" s="55">
        <v>1168</v>
      </c>
      <c r="B356" s="56" t="s">
        <v>1417</v>
      </c>
      <c r="C356" s="56" t="s">
        <v>1418</v>
      </c>
      <c r="D356" s="56" t="s">
        <v>25</v>
      </c>
      <c r="E356" s="56" t="s">
        <v>26</v>
      </c>
      <c r="F356" s="56" t="s">
        <v>27</v>
      </c>
      <c r="G356" s="56" t="s">
        <v>28</v>
      </c>
      <c r="H356" s="56" t="s">
        <v>29</v>
      </c>
      <c r="I356" s="56" t="s">
        <v>30</v>
      </c>
      <c r="J356" s="57">
        <v>568838.41</v>
      </c>
      <c r="K356" s="56" t="s">
        <v>1419</v>
      </c>
      <c r="L356" s="56" t="s">
        <v>303</v>
      </c>
      <c r="M356" s="56" t="s">
        <v>33</v>
      </c>
      <c r="N356" s="51">
        <v>0</v>
      </c>
      <c r="O356" s="58">
        <v>44864</v>
      </c>
      <c r="P356" s="58">
        <v>45107</v>
      </c>
      <c r="Q356" s="58">
        <v>45076</v>
      </c>
      <c r="R356" s="56" t="s">
        <v>1105</v>
      </c>
      <c r="S356" s="59">
        <v>411.95</v>
      </c>
      <c r="T356" s="60">
        <v>411.95</v>
      </c>
      <c r="U356" s="77">
        <v>1</v>
      </c>
      <c r="V356" s="77">
        <v>3</v>
      </c>
      <c r="W356" s="77">
        <v>4</v>
      </c>
    </row>
    <row r="357" spans="1:23">
      <c r="A357" s="55">
        <v>1169</v>
      </c>
      <c r="B357" s="56" t="s">
        <v>1420</v>
      </c>
      <c r="C357" s="56" t="s">
        <v>1421</v>
      </c>
      <c r="D357" s="56" t="s">
        <v>25</v>
      </c>
      <c r="E357" s="56" t="s">
        <v>26</v>
      </c>
      <c r="F357" s="56" t="s">
        <v>27</v>
      </c>
      <c r="G357" s="56" t="s">
        <v>28</v>
      </c>
      <c r="H357" s="56" t="s">
        <v>29</v>
      </c>
      <c r="I357" s="56" t="s">
        <v>30</v>
      </c>
      <c r="J357" s="57">
        <v>4109983.65</v>
      </c>
      <c r="K357" s="56" t="s">
        <v>456</v>
      </c>
      <c r="L357" s="56" t="s">
        <v>42</v>
      </c>
      <c r="M357" s="56" t="s">
        <v>33</v>
      </c>
      <c r="N357" s="51">
        <v>0</v>
      </c>
      <c r="O357" s="58">
        <v>44942</v>
      </c>
      <c r="P357" s="58">
        <v>45123</v>
      </c>
      <c r="Q357" s="58">
        <v>45158</v>
      </c>
      <c r="R357" s="56" t="s">
        <v>1422</v>
      </c>
      <c r="S357" s="59">
        <v>5.5</v>
      </c>
      <c r="T357" s="60">
        <v>5.5</v>
      </c>
      <c r="U357" s="77">
        <v>2</v>
      </c>
      <c r="V357" s="77">
        <v>6</v>
      </c>
      <c r="W357" s="77">
        <v>8</v>
      </c>
    </row>
    <row r="358" spans="1:23">
      <c r="A358" s="55">
        <v>1170</v>
      </c>
      <c r="B358" s="56" t="s">
        <v>1423</v>
      </c>
      <c r="C358" s="56" t="s">
        <v>1424</v>
      </c>
      <c r="D358" s="56" t="s">
        <v>25</v>
      </c>
      <c r="E358" s="56" t="s">
        <v>26</v>
      </c>
      <c r="F358" s="56" t="s">
        <v>27</v>
      </c>
      <c r="G358" s="56" t="s">
        <v>28</v>
      </c>
      <c r="H358" s="56" t="s">
        <v>29</v>
      </c>
      <c r="I358" s="56" t="s">
        <v>30</v>
      </c>
      <c r="J358" s="57">
        <v>2193353.7999999998</v>
      </c>
      <c r="K358" s="56" t="s">
        <v>1101</v>
      </c>
      <c r="L358" s="56" t="s">
        <v>303</v>
      </c>
      <c r="M358" s="56" t="s">
        <v>33</v>
      </c>
      <c r="N358" s="51">
        <v>0</v>
      </c>
      <c r="O358" s="58">
        <v>44951</v>
      </c>
      <c r="P358" s="58">
        <v>45132</v>
      </c>
      <c r="Q358" s="58">
        <v>45163</v>
      </c>
      <c r="R358" s="56" t="s">
        <v>1096</v>
      </c>
      <c r="S358" s="59">
        <v>46</v>
      </c>
      <c r="T358" s="60">
        <v>46</v>
      </c>
      <c r="U358" s="77">
        <v>1</v>
      </c>
      <c r="V358" s="77">
        <v>3</v>
      </c>
      <c r="W358" s="77">
        <v>4</v>
      </c>
    </row>
    <row r="359" spans="1:23">
      <c r="A359" s="55">
        <v>1171</v>
      </c>
      <c r="B359" s="56" t="s">
        <v>1425</v>
      </c>
      <c r="C359" s="56" t="s">
        <v>1426</v>
      </c>
      <c r="D359" s="56" t="s">
        <v>25</v>
      </c>
      <c r="E359" s="56" t="s">
        <v>26</v>
      </c>
      <c r="F359" s="56" t="s">
        <v>27</v>
      </c>
      <c r="G359" s="56" t="s">
        <v>28</v>
      </c>
      <c r="H359" s="56" t="s">
        <v>29</v>
      </c>
      <c r="I359" s="56" t="s">
        <v>30</v>
      </c>
      <c r="J359" s="57">
        <v>3196296.06</v>
      </c>
      <c r="K359" s="56" t="s">
        <v>1427</v>
      </c>
      <c r="L359" s="56" t="s">
        <v>150</v>
      </c>
      <c r="M359" s="56" t="s">
        <v>33</v>
      </c>
      <c r="N359" s="51">
        <v>0</v>
      </c>
      <c r="O359" s="58">
        <v>44951</v>
      </c>
      <c r="P359" s="58">
        <v>45224</v>
      </c>
      <c r="Q359" s="58">
        <v>45224</v>
      </c>
      <c r="R359" s="56" t="s">
        <v>1042</v>
      </c>
      <c r="S359" s="59">
        <v>41</v>
      </c>
      <c r="T359" s="60">
        <v>41</v>
      </c>
      <c r="U359" s="77">
        <v>2</v>
      </c>
      <c r="V359" s="77">
        <v>6</v>
      </c>
      <c r="W359" s="77">
        <v>8</v>
      </c>
    </row>
    <row r="360" spans="1:23">
      <c r="A360" s="55">
        <v>1175</v>
      </c>
      <c r="B360" s="56" t="s">
        <v>1428</v>
      </c>
      <c r="C360" s="56" t="s">
        <v>1429</v>
      </c>
      <c r="D360" s="56" t="s">
        <v>25</v>
      </c>
      <c r="E360" s="56" t="s">
        <v>26</v>
      </c>
      <c r="F360" s="56" t="s">
        <v>27</v>
      </c>
      <c r="G360" s="56" t="s">
        <v>28</v>
      </c>
      <c r="H360" s="56" t="s">
        <v>29</v>
      </c>
      <c r="I360" s="56" t="s">
        <v>30</v>
      </c>
      <c r="J360" s="57">
        <v>8794384.9299999997</v>
      </c>
      <c r="K360" s="56" t="s">
        <v>1430</v>
      </c>
      <c r="L360" s="56" t="s">
        <v>150</v>
      </c>
      <c r="M360" s="56" t="s">
        <v>33</v>
      </c>
      <c r="N360" s="51">
        <v>0</v>
      </c>
      <c r="O360" s="58">
        <v>44978</v>
      </c>
      <c r="P360" s="58">
        <v>45159</v>
      </c>
      <c r="Q360" s="58">
        <v>45196</v>
      </c>
      <c r="R360" s="56" t="s">
        <v>1369</v>
      </c>
      <c r="S360" s="59">
        <v>82.1</v>
      </c>
      <c r="T360" s="60">
        <v>82.1</v>
      </c>
      <c r="U360" s="77">
        <v>5</v>
      </c>
      <c r="V360" s="77">
        <v>15</v>
      </c>
      <c r="W360" s="77">
        <v>20</v>
      </c>
    </row>
    <row r="361" spans="1:23">
      <c r="A361" s="55">
        <v>1176</v>
      </c>
      <c r="B361" s="56" t="s">
        <v>1431</v>
      </c>
      <c r="C361" s="56" t="s">
        <v>1432</v>
      </c>
      <c r="D361" s="56" t="s">
        <v>25</v>
      </c>
      <c r="E361" s="56" t="s">
        <v>26</v>
      </c>
      <c r="F361" s="56" t="s">
        <v>27</v>
      </c>
      <c r="G361" s="56" t="s">
        <v>28</v>
      </c>
      <c r="H361" s="56" t="s">
        <v>29</v>
      </c>
      <c r="I361" s="56" t="s">
        <v>30</v>
      </c>
      <c r="J361" s="57">
        <v>3318498.71</v>
      </c>
      <c r="K361" s="56" t="s">
        <v>799</v>
      </c>
      <c r="L361" s="56" t="s">
        <v>150</v>
      </c>
      <c r="M361" s="56" t="s">
        <v>33</v>
      </c>
      <c r="N361" s="51">
        <v>0</v>
      </c>
      <c r="O361" s="58">
        <v>44986</v>
      </c>
      <c r="P361" s="58">
        <v>45170</v>
      </c>
      <c r="Q361" s="58">
        <v>45170</v>
      </c>
      <c r="R361" s="56" t="s">
        <v>1042</v>
      </c>
      <c r="S361" s="59">
        <v>46.26</v>
      </c>
      <c r="T361" s="60">
        <v>46.26</v>
      </c>
      <c r="U361" s="77">
        <v>2</v>
      </c>
      <c r="V361" s="77">
        <v>6</v>
      </c>
      <c r="W361" s="77">
        <v>8</v>
      </c>
    </row>
    <row r="362" spans="1:23">
      <c r="A362" s="55">
        <v>1178</v>
      </c>
      <c r="B362" s="56" t="s">
        <v>1433</v>
      </c>
      <c r="C362" s="56" t="s">
        <v>1434</v>
      </c>
      <c r="D362" s="56" t="s">
        <v>25</v>
      </c>
      <c r="E362" s="56" t="s">
        <v>26</v>
      </c>
      <c r="F362" s="56" t="s">
        <v>27</v>
      </c>
      <c r="G362" s="56" t="s">
        <v>28</v>
      </c>
      <c r="H362" s="56" t="s">
        <v>1292</v>
      </c>
      <c r="I362" s="56" t="s">
        <v>30</v>
      </c>
      <c r="J362" s="57">
        <v>994571.73</v>
      </c>
      <c r="K362" s="56" t="s">
        <v>873</v>
      </c>
      <c r="L362" s="56" t="s">
        <v>42</v>
      </c>
      <c r="M362" s="56" t="s">
        <v>33</v>
      </c>
      <c r="N362" s="51">
        <v>0</v>
      </c>
      <c r="O362" s="58">
        <v>45013</v>
      </c>
      <c r="P362" s="58">
        <v>45135</v>
      </c>
      <c r="Q362" s="58">
        <v>45177</v>
      </c>
      <c r="R362" s="56" t="s">
        <v>1435</v>
      </c>
      <c r="S362" s="59">
        <v>175.5</v>
      </c>
      <c r="T362" s="60">
        <v>175.5</v>
      </c>
      <c r="U362" s="77">
        <v>1</v>
      </c>
      <c r="V362" s="77">
        <v>3</v>
      </c>
      <c r="W362" s="77">
        <v>4</v>
      </c>
    </row>
    <row r="363" spans="1:23">
      <c r="A363" s="55">
        <v>1180</v>
      </c>
      <c r="B363" s="56" t="s">
        <v>1436</v>
      </c>
      <c r="C363" s="56" t="s">
        <v>1437</v>
      </c>
      <c r="D363" s="56" t="s">
        <v>25</v>
      </c>
      <c r="E363" s="56" t="s">
        <v>26</v>
      </c>
      <c r="F363" s="56" t="s">
        <v>27</v>
      </c>
      <c r="G363" s="56" t="s">
        <v>28</v>
      </c>
      <c r="H363" s="56" t="s">
        <v>29</v>
      </c>
      <c r="I363" s="56" t="s">
        <v>30</v>
      </c>
      <c r="J363" s="57">
        <v>953708.78</v>
      </c>
      <c r="K363" s="56" t="s">
        <v>1438</v>
      </c>
      <c r="L363" s="56" t="s">
        <v>150</v>
      </c>
      <c r="M363" s="56" t="s">
        <v>33</v>
      </c>
      <c r="N363" s="51">
        <v>0</v>
      </c>
      <c r="O363" s="58">
        <v>45140</v>
      </c>
      <c r="P363" s="58">
        <v>45324</v>
      </c>
      <c r="Q363" s="58">
        <v>45353</v>
      </c>
      <c r="R363" s="56" t="s">
        <v>1439</v>
      </c>
      <c r="S363" s="59">
        <v>47.7</v>
      </c>
      <c r="T363" s="60">
        <v>47.7</v>
      </c>
      <c r="U363" s="77">
        <v>1</v>
      </c>
      <c r="V363" s="77">
        <v>3</v>
      </c>
      <c r="W363" s="77">
        <v>4</v>
      </c>
    </row>
    <row r="364" spans="1:23">
      <c r="A364" s="55">
        <v>1183</v>
      </c>
      <c r="B364" s="56" t="s">
        <v>1440</v>
      </c>
      <c r="C364" s="56" t="s">
        <v>1441</v>
      </c>
      <c r="D364" s="56" t="s">
        <v>25</v>
      </c>
      <c r="E364" s="56" t="s">
        <v>26</v>
      </c>
      <c r="F364" s="56" t="s">
        <v>27</v>
      </c>
      <c r="G364" s="56" t="s">
        <v>28</v>
      </c>
      <c r="H364" s="56" t="s">
        <v>29</v>
      </c>
      <c r="I364" s="56" t="s">
        <v>30</v>
      </c>
      <c r="J364" s="57">
        <v>7944859.6299999999</v>
      </c>
      <c r="K364" s="56" t="s">
        <v>1442</v>
      </c>
      <c r="L364" s="56" t="s">
        <v>32</v>
      </c>
      <c r="M364" s="56" t="s">
        <v>33</v>
      </c>
      <c r="N364" s="51">
        <v>0</v>
      </c>
      <c r="O364" s="58">
        <v>44888</v>
      </c>
      <c r="P364" s="58">
        <v>45069</v>
      </c>
      <c r="Q364" s="58">
        <v>45117</v>
      </c>
      <c r="R364" s="56" t="s">
        <v>1369</v>
      </c>
      <c r="S364" s="59">
        <v>81.88</v>
      </c>
      <c r="T364" s="60">
        <v>81.88</v>
      </c>
      <c r="U364" s="77">
        <v>4</v>
      </c>
      <c r="V364" s="77">
        <v>12</v>
      </c>
      <c r="W364" s="77">
        <v>16</v>
      </c>
    </row>
    <row r="365" spans="1:23">
      <c r="A365" s="40">
        <v>1189</v>
      </c>
      <c r="B365" s="40" t="s">
        <v>1443</v>
      </c>
      <c r="C365" s="40" t="s">
        <v>1444</v>
      </c>
      <c r="D365" s="40" t="s">
        <v>25</v>
      </c>
      <c r="E365" s="40" t="s">
        <v>26</v>
      </c>
      <c r="F365" s="40" t="s">
        <v>27</v>
      </c>
      <c r="G365" s="40" t="s">
        <v>28</v>
      </c>
      <c r="H365" s="40" t="s">
        <v>1292</v>
      </c>
      <c r="I365" s="40" t="s">
        <v>30</v>
      </c>
      <c r="J365" s="41">
        <v>139752906.19999999</v>
      </c>
      <c r="K365" s="29" t="s">
        <v>1445</v>
      </c>
      <c r="L365" s="29" t="s">
        <v>150</v>
      </c>
      <c r="M365" s="40" t="s">
        <v>1446</v>
      </c>
      <c r="N365" s="63">
        <v>5.3599999999999994</v>
      </c>
      <c r="O365" s="42">
        <v>45986</v>
      </c>
      <c r="P365" s="42">
        <v>47447</v>
      </c>
      <c r="Q365" s="40"/>
      <c r="R365" s="40" t="s">
        <v>1035</v>
      </c>
      <c r="S365" s="43">
        <v>34.74</v>
      </c>
      <c r="T365" s="44">
        <v>40.1</v>
      </c>
      <c r="U365" s="45">
        <v>51</v>
      </c>
      <c r="V365" s="48">
        <v>68</v>
      </c>
      <c r="W365" s="49">
        <v>119</v>
      </c>
    </row>
    <row r="366" spans="1:23">
      <c r="A366" s="55">
        <v>1194</v>
      </c>
      <c r="B366" s="56" t="s">
        <v>1447</v>
      </c>
      <c r="C366" s="56" t="s">
        <v>1448</v>
      </c>
      <c r="D366" s="56" t="s">
        <v>25</v>
      </c>
      <c r="E366" s="56" t="s">
        <v>26</v>
      </c>
      <c r="F366" s="56" t="s">
        <v>27</v>
      </c>
      <c r="G366" s="56" t="s">
        <v>28</v>
      </c>
      <c r="H366" s="56" t="s">
        <v>39</v>
      </c>
      <c r="I366" s="56" t="s">
        <v>30</v>
      </c>
      <c r="J366" s="57">
        <v>108011425.47</v>
      </c>
      <c r="K366" s="56" t="s">
        <v>1449</v>
      </c>
      <c r="L366" s="56" t="s">
        <v>53</v>
      </c>
      <c r="M366" s="56" t="s">
        <v>33</v>
      </c>
      <c r="N366" s="51">
        <v>27.63</v>
      </c>
      <c r="O366" s="58">
        <v>44706</v>
      </c>
      <c r="P366" s="58">
        <v>45833</v>
      </c>
      <c r="Q366" s="58">
        <v>45833</v>
      </c>
      <c r="R366" s="56" t="s">
        <v>1450</v>
      </c>
      <c r="S366" s="59">
        <v>78.77</v>
      </c>
      <c r="T366" s="60">
        <v>106.4</v>
      </c>
      <c r="U366" s="77">
        <v>161.63549999999998</v>
      </c>
      <c r="V366" s="77">
        <v>484.90649999999994</v>
      </c>
      <c r="W366" s="77">
        <v>646.54199999999992</v>
      </c>
    </row>
    <row r="367" spans="1:23">
      <c r="A367" s="28">
        <v>1199</v>
      </c>
      <c r="B367" s="29" t="s">
        <v>1451</v>
      </c>
      <c r="C367" s="29" t="s">
        <v>1452</v>
      </c>
      <c r="D367" s="29" t="s">
        <v>25</v>
      </c>
      <c r="E367" s="29" t="s">
        <v>26</v>
      </c>
      <c r="F367" s="29" t="s">
        <v>27</v>
      </c>
      <c r="G367" s="29" t="s">
        <v>28</v>
      </c>
      <c r="H367" s="29" t="s">
        <v>29</v>
      </c>
      <c r="I367" s="29" t="s">
        <v>30</v>
      </c>
      <c r="J367" s="30">
        <v>9390199.8399999999</v>
      </c>
      <c r="K367" s="29" t="s">
        <v>1453</v>
      </c>
      <c r="L367" s="29" t="s">
        <v>93</v>
      </c>
      <c r="M367" s="29" t="s">
        <v>691</v>
      </c>
      <c r="N367" s="51">
        <v>0</v>
      </c>
      <c r="O367" s="31">
        <v>45498</v>
      </c>
      <c r="P367" s="31">
        <v>46047</v>
      </c>
      <c r="Q367" s="31"/>
      <c r="R367" s="29" t="s">
        <v>1164</v>
      </c>
      <c r="S367" s="32">
        <v>87.2</v>
      </c>
      <c r="T367" s="33">
        <v>87.2</v>
      </c>
      <c r="U367" s="27">
        <v>5</v>
      </c>
      <c r="V367" s="27">
        <v>15</v>
      </c>
      <c r="W367" s="27">
        <v>20</v>
      </c>
    </row>
    <row r="368" spans="1:23">
      <c r="A368" s="28">
        <v>1202</v>
      </c>
      <c r="B368" s="29" t="s">
        <v>1454</v>
      </c>
      <c r="C368" s="29" t="s">
        <v>1455</v>
      </c>
      <c r="D368" s="29" t="s">
        <v>25</v>
      </c>
      <c r="E368" s="29" t="s">
        <v>26</v>
      </c>
      <c r="F368" s="29" t="s">
        <v>27</v>
      </c>
      <c r="G368" s="29" t="s">
        <v>28</v>
      </c>
      <c r="H368" s="29" t="s">
        <v>29</v>
      </c>
      <c r="I368" s="29" t="s">
        <v>30</v>
      </c>
      <c r="J368" s="30">
        <v>36875599.020000003</v>
      </c>
      <c r="K368" s="29" t="s">
        <v>1456</v>
      </c>
      <c r="L368" s="29" t="s">
        <v>150</v>
      </c>
      <c r="M368" s="29" t="s">
        <v>691</v>
      </c>
      <c r="N368" s="51">
        <v>9.5399999999999991</v>
      </c>
      <c r="O368" s="31">
        <v>45639</v>
      </c>
      <c r="P368" s="31">
        <v>46125</v>
      </c>
      <c r="Q368" s="31"/>
      <c r="R368" s="29" t="s">
        <v>1457</v>
      </c>
      <c r="S368" s="32">
        <v>64.599999999999994</v>
      </c>
      <c r="T368" s="33">
        <v>74.14</v>
      </c>
      <c r="U368" s="45">
        <v>30.050999999999995</v>
      </c>
      <c r="V368" s="45">
        <v>90.152999999999992</v>
      </c>
      <c r="W368" s="45">
        <v>120.20399999999998</v>
      </c>
    </row>
    <row r="369" spans="1:23">
      <c r="A369" s="28">
        <v>1208</v>
      </c>
      <c r="B369" s="29" t="s">
        <v>1458</v>
      </c>
      <c r="C369" s="29" t="s">
        <v>1459</v>
      </c>
      <c r="D369" s="29" t="s">
        <v>25</v>
      </c>
      <c r="E369" s="29" t="s">
        <v>26</v>
      </c>
      <c r="F369" s="29" t="s">
        <v>27</v>
      </c>
      <c r="G369" s="29" t="s">
        <v>28</v>
      </c>
      <c r="H369" s="29" t="s">
        <v>29</v>
      </c>
      <c r="I369" s="29" t="s">
        <v>30</v>
      </c>
      <c r="J369" s="30">
        <v>67114289.409999996</v>
      </c>
      <c r="K369" s="29" t="s">
        <v>1460</v>
      </c>
      <c r="L369" s="29" t="s">
        <v>137</v>
      </c>
      <c r="M369" s="29" t="s">
        <v>691</v>
      </c>
      <c r="N369" s="51">
        <v>0</v>
      </c>
      <c r="O369" s="31">
        <v>45750</v>
      </c>
      <c r="P369" s="31">
        <v>46298</v>
      </c>
      <c r="Q369" s="31"/>
      <c r="R369" s="29" t="s">
        <v>1046</v>
      </c>
      <c r="S369" s="32">
        <v>397.4</v>
      </c>
      <c r="T369" s="33">
        <v>397.4</v>
      </c>
      <c r="U369" s="45">
        <v>36</v>
      </c>
      <c r="V369" s="45">
        <v>108</v>
      </c>
      <c r="W369" s="45">
        <v>144</v>
      </c>
    </row>
    <row r="370" spans="1:23">
      <c r="A370" s="55">
        <v>1210</v>
      </c>
      <c r="B370" s="56" t="s">
        <v>1461</v>
      </c>
      <c r="C370" s="56" t="s">
        <v>1462</v>
      </c>
      <c r="D370" s="56" t="s">
        <v>25</v>
      </c>
      <c r="E370" s="56" t="s">
        <v>26</v>
      </c>
      <c r="F370" s="56" t="s">
        <v>27</v>
      </c>
      <c r="G370" s="56" t="s">
        <v>28</v>
      </c>
      <c r="H370" s="56" t="s">
        <v>29</v>
      </c>
      <c r="I370" s="56" t="s">
        <v>30</v>
      </c>
      <c r="J370" s="57">
        <v>42871983.920000002</v>
      </c>
      <c r="K370" s="56" t="s">
        <v>1463</v>
      </c>
      <c r="L370" s="56" t="s">
        <v>303</v>
      </c>
      <c r="M370" s="56" t="s">
        <v>33</v>
      </c>
      <c r="N370" s="51">
        <v>11.4</v>
      </c>
      <c r="O370" s="58">
        <v>45407</v>
      </c>
      <c r="P370" s="58">
        <v>45894</v>
      </c>
      <c r="Q370" s="58">
        <v>45748</v>
      </c>
      <c r="R370" s="56" t="s">
        <v>1464</v>
      </c>
      <c r="S370" s="59">
        <v>387</v>
      </c>
      <c r="T370" s="60">
        <v>398.4</v>
      </c>
      <c r="U370" s="77">
        <v>35.909999999999997</v>
      </c>
      <c r="V370" s="77">
        <v>107.72999999999999</v>
      </c>
      <c r="W370" s="77">
        <v>143.63999999999999</v>
      </c>
    </row>
    <row r="371" spans="1:23">
      <c r="A371" s="28">
        <v>1213</v>
      </c>
      <c r="B371" s="29" t="s">
        <v>1465</v>
      </c>
      <c r="C371" s="29" t="s">
        <v>1466</v>
      </c>
      <c r="D371" s="29" t="s">
        <v>25</v>
      </c>
      <c r="E371" s="29" t="s">
        <v>26</v>
      </c>
      <c r="F371" s="29" t="s">
        <v>27</v>
      </c>
      <c r="G371" s="29" t="s">
        <v>28</v>
      </c>
      <c r="H371" s="29" t="s">
        <v>39</v>
      </c>
      <c r="I371" s="29" t="s">
        <v>40</v>
      </c>
      <c r="J371" s="30">
        <v>8621287.0700000003</v>
      </c>
      <c r="K371" s="29" t="s">
        <v>1379</v>
      </c>
      <c r="L371" s="29" t="s">
        <v>42</v>
      </c>
      <c r="M371" s="29" t="s">
        <v>691</v>
      </c>
      <c r="N371" s="51">
        <v>3.5</v>
      </c>
      <c r="O371" s="31">
        <v>45750</v>
      </c>
      <c r="P371" s="31">
        <v>46056</v>
      </c>
      <c r="Q371" s="31"/>
      <c r="R371" s="29" t="s">
        <v>344</v>
      </c>
      <c r="S371" s="32">
        <v>0</v>
      </c>
      <c r="T371" s="33">
        <v>3.5</v>
      </c>
      <c r="U371" s="27">
        <v>20.474999999999998</v>
      </c>
      <c r="V371" s="27">
        <v>61.424999999999997</v>
      </c>
      <c r="W371" s="27">
        <v>81.899999999999991</v>
      </c>
    </row>
    <row r="372" spans="1:23">
      <c r="A372" s="28">
        <v>1214</v>
      </c>
      <c r="B372" s="29" t="s">
        <v>1467</v>
      </c>
      <c r="C372" s="29" t="s">
        <v>1468</v>
      </c>
      <c r="D372" s="29" t="s">
        <v>25</v>
      </c>
      <c r="E372" s="29" t="s">
        <v>26</v>
      </c>
      <c r="F372" s="29" t="s">
        <v>27</v>
      </c>
      <c r="G372" s="29" t="s">
        <v>28</v>
      </c>
      <c r="H372" s="29" t="s">
        <v>46</v>
      </c>
      <c r="I372" s="29" t="s">
        <v>40</v>
      </c>
      <c r="J372" s="30">
        <v>15132181.26</v>
      </c>
      <c r="K372" s="29" t="s">
        <v>1469</v>
      </c>
      <c r="L372" s="29" t="s">
        <v>42</v>
      </c>
      <c r="M372" s="36" t="s">
        <v>691</v>
      </c>
      <c r="N372" s="51">
        <v>10.7</v>
      </c>
      <c r="O372" s="31">
        <v>45761</v>
      </c>
      <c r="P372" s="31">
        <v>46126</v>
      </c>
      <c r="Q372" s="31"/>
      <c r="R372" s="29" t="s">
        <v>1470</v>
      </c>
      <c r="S372" s="32">
        <v>0</v>
      </c>
      <c r="T372" s="33">
        <v>10.7</v>
      </c>
      <c r="U372" s="27">
        <v>33.704999999999998</v>
      </c>
      <c r="V372" s="27">
        <v>101.11499999999999</v>
      </c>
      <c r="W372" s="27">
        <v>134.82</v>
      </c>
    </row>
    <row r="373" spans="1:23">
      <c r="A373" s="55">
        <v>1215</v>
      </c>
      <c r="B373" s="56" t="s">
        <v>1471</v>
      </c>
      <c r="C373" s="56" t="s">
        <v>1472</v>
      </c>
      <c r="D373" s="56" t="s">
        <v>25</v>
      </c>
      <c r="E373" s="56" t="s">
        <v>26</v>
      </c>
      <c r="F373" s="56" t="s">
        <v>27</v>
      </c>
      <c r="G373" s="56" t="s">
        <v>28</v>
      </c>
      <c r="H373" s="56" t="s">
        <v>46</v>
      </c>
      <c r="I373" s="56" t="s">
        <v>40</v>
      </c>
      <c r="J373" s="57">
        <v>3913570.5</v>
      </c>
      <c r="K373" s="56" t="s">
        <v>1473</v>
      </c>
      <c r="L373" s="56" t="s">
        <v>42</v>
      </c>
      <c r="M373" s="56" t="s">
        <v>33</v>
      </c>
      <c r="N373" s="51">
        <v>3.3</v>
      </c>
      <c r="O373" s="58">
        <v>45761</v>
      </c>
      <c r="P373" s="58">
        <v>46126</v>
      </c>
      <c r="Q373" s="58">
        <v>45894</v>
      </c>
      <c r="R373" s="56" t="s">
        <v>1474</v>
      </c>
      <c r="S373" s="59">
        <v>0</v>
      </c>
      <c r="T373" s="60">
        <v>3.3</v>
      </c>
      <c r="U373" s="77">
        <v>10.395</v>
      </c>
      <c r="V373" s="77">
        <v>31.184999999999999</v>
      </c>
      <c r="W373" s="77">
        <v>41.58</v>
      </c>
    </row>
    <row r="374" spans="1:23">
      <c r="A374" s="28">
        <v>1218</v>
      </c>
      <c r="B374" s="29" t="s">
        <v>1475</v>
      </c>
      <c r="C374" s="29" t="s">
        <v>1476</v>
      </c>
      <c r="D374" s="29" t="s">
        <v>25</v>
      </c>
      <c r="E374" s="29" t="s">
        <v>26</v>
      </c>
      <c r="F374" s="29" t="s">
        <v>27</v>
      </c>
      <c r="G374" s="29" t="s">
        <v>28</v>
      </c>
      <c r="H374" s="29" t="s">
        <v>46</v>
      </c>
      <c r="I374" s="29" t="s">
        <v>40</v>
      </c>
      <c r="J374" s="30">
        <v>18182449.02</v>
      </c>
      <c r="K374" s="29" t="s">
        <v>1477</v>
      </c>
      <c r="L374" s="29" t="s">
        <v>42</v>
      </c>
      <c r="M374" s="29" t="s">
        <v>691</v>
      </c>
      <c r="N374" s="51">
        <v>12.45</v>
      </c>
      <c r="O374" s="31">
        <v>45820</v>
      </c>
      <c r="P374" s="31">
        <v>46185</v>
      </c>
      <c r="Q374" s="31"/>
      <c r="R374" s="29" t="s">
        <v>1478</v>
      </c>
      <c r="S374" s="32">
        <v>0</v>
      </c>
      <c r="T374" s="33">
        <v>12.45</v>
      </c>
      <c r="U374" s="27">
        <v>39.217499999999994</v>
      </c>
      <c r="V374" s="27">
        <v>117.65249999999997</v>
      </c>
      <c r="W374" s="27">
        <v>156.86999999999998</v>
      </c>
    </row>
    <row r="375" spans="1:23">
      <c r="A375" s="28">
        <v>1219</v>
      </c>
      <c r="B375" s="29" t="s">
        <v>1479</v>
      </c>
      <c r="C375" s="29" t="s">
        <v>1480</v>
      </c>
      <c r="D375" s="29" t="s">
        <v>25</v>
      </c>
      <c r="E375" s="29" t="s">
        <v>26</v>
      </c>
      <c r="F375" s="29" t="s">
        <v>27</v>
      </c>
      <c r="G375" s="29" t="s">
        <v>28</v>
      </c>
      <c r="H375" s="29" t="s">
        <v>46</v>
      </c>
      <c r="I375" s="29" t="s">
        <v>40</v>
      </c>
      <c r="J375" s="30">
        <v>9260837.2300000004</v>
      </c>
      <c r="K375" s="29" t="s">
        <v>464</v>
      </c>
      <c r="L375" s="29" t="s">
        <v>42</v>
      </c>
      <c r="M375" s="29" t="s">
        <v>691</v>
      </c>
      <c r="N375" s="51">
        <v>5</v>
      </c>
      <c r="O375" s="31">
        <v>45750</v>
      </c>
      <c r="P375" s="31">
        <v>46115</v>
      </c>
      <c r="Q375" s="31"/>
      <c r="R375" s="29" t="s">
        <v>1481</v>
      </c>
      <c r="S375" s="32">
        <v>0</v>
      </c>
      <c r="T375" s="33">
        <v>5</v>
      </c>
      <c r="U375" s="27">
        <v>15.75</v>
      </c>
      <c r="V375" s="27">
        <v>47.25</v>
      </c>
      <c r="W375" s="27">
        <v>63</v>
      </c>
    </row>
    <row r="376" spans="1:23">
      <c r="A376" s="55">
        <v>1220</v>
      </c>
      <c r="B376" s="56" t="s">
        <v>1482</v>
      </c>
      <c r="C376" s="56" t="s">
        <v>1483</v>
      </c>
      <c r="D376" s="56" t="s">
        <v>25</v>
      </c>
      <c r="E376" s="56" t="s">
        <v>26</v>
      </c>
      <c r="F376" s="56" t="s">
        <v>27</v>
      </c>
      <c r="G376" s="56" t="s">
        <v>28</v>
      </c>
      <c r="H376" s="56" t="s">
        <v>46</v>
      </c>
      <c r="I376" s="56" t="s">
        <v>40</v>
      </c>
      <c r="J376" s="57">
        <v>4307825.9800000004</v>
      </c>
      <c r="K376" s="56" t="s">
        <v>1484</v>
      </c>
      <c r="L376" s="56" t="s">
        <v>42</v>
      </c>
      <c r="M376" s="56" t="s">
        <v>33</v>
      </c>
      <c r="N376" s="51">
        <v>2.6</v>
      </c>
      <c r="O376" s="58">
        <v>45755</v>
      </c>
      <c r="P376" s="58">
        <v>46120</v>
      </c>
      <c r="Q376" s="58">
        <v>45955</v>
      </c>
      <c r="R376" s="56" t="s">
        <v>1485</v>
      </c>
      <c r="S376" s="59">
        <v>0</v>
      </c>
      <c r="T376" s="60">
        <v>2.6</v>
      </c>
      <c r="U376" s="77">
        <v>8.19</v>
      </c>
      <c r="V376" s="77">
        <v>24.57</v>
      </c>
      <c r="W376" s="77">
        <v>32.76</v>
      </c>
    </row>
    <row r="377" spans="1:23">
      <c r="A377" s="28">
        <v>1221</v>
      </c>
      <c r="B377" s="29" t="s">
        <v>1486</v>
      </c>
      <c r="C377" s="29" t="s">
        <v>1487</v>
      </c>
      <c r="D377" s="29" t="s">
        <v>25</v>
      </c>
      <c r="E377" s="29" t="s">
        <v>26</v>
      </c>
      <c r="F377" s="29" t="s">
        <v>27</v>
      </c>
      <c r="G377" s="29" t="s">
        <v>28</v>
      </c>
      <c r="H377" s="29" t="s">
        <v>46</v>
      </c>
      <c r="I377" s="29" t="s">
        <v>40</v>
      </c>
      <c r="J377" s="30">
        <v>6546410.3700000001</v>
      </c>
      <c r="K377" s="29" t="s">
        <v>1488</v>
      </c>
      <c r="L377" s="29" t="s">
        <v>42</v>
      </c>
      <c r="M377" s="29" t="s">
        <v>691</v>
      </c>
      <c r="N377" s="51">
        <v>3</v>
      </c>
      <c r="O377" s="31">
        <v>45750</v>
      </c>
      <c r="P377" s="31">
        <v>46115</v>
      </c>
      <c r="Q377" s="31"/>
      <c r="R377" s="29" t="s">
        <v>1489</v>
      </c>
      <c r="S377" s="32">
        <v>0</v>
      </c>
      <c r="T377" s="33">
        <v>3</v>
      </c>
      <c r="U377" s="27">
        <v>17.549999999999997</v>
      </c>
      <c r="V377" s="27">
        <v>52.649999999999991</v>
      </c>
      <c r="W377" s="27">
        <v>70.199999999999989</v>
      </c>
    </row>
    <row r="378" spans="1:23">
      <c r="A378" s="28">
        <v>1222</v>
      </c>
      <c r="B378" s="29" t="s">
        <v>1490</v>
      </c>
      <c r="C378" s="29" t="s">
        <v>1491</v>
      </c>
      <c r="D378" s="29" t="s">
        <v>25</v>
      </c>
      <c r="E378" s="29" t="s">
        <v>26</v>
      </c>
      <c r="F378" s="29" t="s">
        <v>27</v>
      </c>
      <c r="G378" s="29" t="s">
        <v>28</v>
      </c>
      <c r="H378" s="29" t="s">
        <v>39</v>
      </c>
      <c r="I378" s="29" t="s">
        <v>40</v>
      </c>
      <c r="J378" s="30">
        <v>10483805.9</v>
      </c>
      <c r="K378" s="29" t="s">
        <v>188</v>
      </c>
      <c r="L378" s="29" t="s">
        <v>42</v>
      </c>
      <c r="M378" s="29" t="s">
        <v>691</v>
      </c>
      <c r="N378" s="51">
        <v>5.4349999999999996</v>
      </c>
      <c r="O378" s="31">
        <v>45755</v>
      </c>
      <c r="P378" s="31">
        <v>45999</v>
      </c>
      <c r="Q378" s="31"/>
      <c r="R378" s="29" t="s">
        <v>1492</v>
      </c>
      <c r="S378" s="32">
        <v>0</v>
      </c>
      <c r="T378" s="33">
        <v>5.44</v>
      </c>
      <c r="U378" s="27">
        <v>31.794749999999997</v>
      </c>
      <c r="V378" s="27">
        <v>95.384249999999994</v>
      </c>
      <c r="W378" s="27">
        <v>127.17899999999999</v>
      </c>
    </row>
    <row r="379" spans="1:23">
      <c r="A379" s="28">
        <v>1223</v>
      </c>
      <c r="B379" s="29" t="s">
        <v>1493</v>
      </c>
      <c r="C379" s="29" t="s">
        <v>1494</v>
      </c>
      <c r="D379" s="29" t="s">
        <v>25</v>
      </c>
      <c r="E379" s="29" t="s">
        <v>26</v>
      </c>
      <c r="F379" s="29" t="s">
        <v>27</v>
      </c>
      <c r="G379" s="29" t="s">
        <v>28</v>
      </c>
      <c r="H379" s="29" t="s">
        <v>46</v>
      </c>
      <c r="I379" s="29" t="s">
        <v>40</v>
      </c>
      <c r="J379" s="30">
        <v>11084771.630000001</v>
      </c>
      <c r="K379" s="29" t="s">
        <v>1331</v>
      </c>
      <c r="L379" s="29" t="s">
        <v>42</v>
      </c>
      <c r="M379" s="29" t="s">
        <v>691</v>
      </c>
      <c r="N379" s="51">
        <v>8</v>
      </c>
      <c r="O379" s="31">
        <v>45758</v>
      </c>
      <c r="P379" s="31">
        <v>46123</v>
      </c>
      <c r="Q379" s="31"/>
      <c r="R379" s="29" t="s">
        <v>1495</v>
      </c>
      <c r="S379" s="32">
        <v>0</v>
      </c>
      <c r="T379" s="33">
        <v>8</v>
      </c>
      <c r="U379" s="27">
        <v>25.2</v>
      </c>
      <c r="V379" s="27">
        <v>75.599999999999994</v>
      </c>
      <c r="W379" s="27">
        <v>100.8</v>
      </c>
    </row>
    <row r="380" spans="1:23">
      <c r="A380" s="55">
        <v>1224</v>
      </c>
      <c r="B380" s="56" t="s">
        <v>1496</v>
      </c>
      <c r="C380" s="56" t="s">
        <v>1497</v>
      </c>
      <c r="D380" s="56" t="s">
        <v>25</v>
      </c>
      <c r="E380" s="56" t="s">
        <v>26</v>
      </c>
      <c r="F380" s="56" t="s">
        <v>27</v>
      </c>
      <c r="G380" s="56" t="s">
        <v>28</v>
      </c>
      <c r="H380" s="56" t="s">
        <v>46</v>
      </c>
      <c r="I380" s="56" t="s">
        <v>40</v>
      </c>
      <c r="J380" s="57">
        <v>9300699.8399999999</v>
      </c>
      <c r="K380" s="56" t="s">
        <v>444</v>
      </c>
      <c r="L380" s="56" t="s">
        <v>42</v>
      </c>
      <c r="M380" s="56" t="s">
        <v>33</v>
      </c>
      <c r="N380" s="51">
        <v>5.2</v>
      </c>
      <c r="O380" s="58">
        <v>45761</v>
      </c>
      <c r="P380" s="58">
        <v>45944</v>
      </c>
      <c r="Q380" s="58">
        <v>45954</v>
      </c>
      <c r="R380" s="56" t="s">
        <v>1498</v>
      </c>
      <c r="S380" s="59">
        <v>0</v>
      </c>
      <c r="T380" s="60">
        <v>5.2</v>
      </c>
      <c r="U380" s="77">
        <v>16.38</v>
      </c>
      <c r="V380" s="77">
        <v>49.14</v>
      </c>
      <c r="W380" s="77">
        <v>65.52</v>
      </c>
    </row>
    <row r="381" spans="1:23">
      <c r="A381" s="28">
        <v>1225</v>
      </c>
      <c r="B381" s="29" t="s">
        <v>1499</v>
      </c>
      <c r="C381" s="29" t="s">
        <v>1500</v>
      </c>
      <c r="D381" s="29" t="s">
        <v>25</v>
      </c>
      <c r="E381" s="29" t="s">
        <v>26</v>
      </c>
      <c r="F381" s="29" t="s">
        <v>27</v>
      </c>
      <c r="G381" s="29" t="s">
        <v>28</v>
      </c>
      <c r="H381" s="29" t="s">
        <v>46</v>
      </c>
      <c r="I381" s="29" t="s">
        <v>40</v>
      </c>
      <c r="J381" s="30">
        <v>5368797.2400000002</v>
      </c>
      <c r="K381" s="29" t="s">
        <v>908</v>
      </c>
      <c r="L381" s="29" t="s">
        <v>42</v>
      </c>
      <c r="M381" s="29" t="s">
        <v>691</v>
      </c>
      <c r="N381" s="51">
        <v>4</v>
      </c>
      <c r="O381" s="31">
        <v>45757</v>
      </c>
      <c r="P381" s="31">
        <v>45940</v>
      </c>
      <c r="Q381" s="31"/>
      <c r="R381" s="29" t="s">
        <v>1501</v>
      </c>
      <c r="S381" s="32">
        <v>0</v>
      </c>
      <c r="T381" s="33">
        <v>4</v>
      </c>
      <c r="U381" s="27">
        <v>12.6</v>
      </c>
      <c r="V381" s="27">
        <v>37.799999999999997</v>
      </c>
      <c r="W381" s="27">
        <v>50.4</v>
      </c>
    </row>
    <row r="382" spans="1:23">
      <c r="A382" s="28">
        <v>1231</v>
      </c>
      <c r="B382" s="29" t="s">
        <v>1502</v>
      </c>
      <c r="C382" s="37" t="s">
        <v>1503</v>
      </c>
      <c r="D382" s="29" t="s">
        <v>25</v>
      </c>
      <c r="E382" s="29" t="s">
        <v>26</v>
      </c>
      <c r="F382" s="29" t="s">
        <v>27</v>
      </c>
      <c r="G382" s="29" t="s">
        <v>28</v>
      </c>
      <c r="H382" s="29" t="s">
        <v>39</v>
      </c>
      <c r="I382" s="29" t="s">
        <v>40</v>
      </c>
      <c r="J382" s="30">
        <v>15582224.34</v>
      </c>
      <c r="K382" s="29" t="s">
        <v>1504</v>
      </c>
      <c r="L382" s="29" t="s">
        <v>48</v>
      </c>
      <c r="M382" s="36" t="s">
        <v>691</v>
      </c>
      <c r="N382" s="51">
        <v>4.84</v>
      </c>
      <c r="O382" s="31">
        <v>45955</v>
      </c>
      <c r="P382" s="31">
        <v>46137</v>
      </c>
      <c r="Q382" s="31"/>
      <c r="R382" s="29" t="s">
        <v>1505</v>
      </c>
      <c r="S382" s="32">
        <v>0</v>
      </c>
      <c r="T382" s="33">
        <v>4.84</v>
      </c>
      <c r="U382" s="27">
        <v>29</v>
      </c>
      <c r="V382" s="27">
        <v>85</v>
      </c>
      <c r="W382" s="27">
        <v>114</v>
      </c>
    </row>
    <row r="383" spans="1:23">
      <c r="A383" s="28">
        <v>1246</v>
      </c>
      <c r="B383" s="29" t="s">
        <v>1506</v>
      </c>
      <c r="C383" s="29" t="s">
        <v>1507</v>
      </c>
      <c r="D383" s="29" t="s">
        <v>25</v>
      </c>
      <c r="E383" s="29" t="s">
        <v>26</v>
      </c>
      <c r="F383" s="29" t="s">
        <v>27</v>
      </c>
      <c r="G383" s="29" t="s">
        <v>28</v>
      </c>
      <c r="H383" s="29" t="s">
        <v>46</v>
      </c>
      <c r="I383" s="29" t="s">
        <v>40</v>
      </c>
      <c r="J383" s="30">
        <v>10928071.949999999</v>
      </c>
      <c r="K383" s="29" t="s">
        <v>1508</v>
      </c>
      <c r="L383" s="29" t="s">
        <v>48</v>
      </c>
      <c r="M383" s="29" t="s">
        <v>691</v>
      </c>
      <c r="N383" s="51">
        <v>10.3</v>
      </c>
      <c r="O383" s="31">
        <v>45762</v>
      </c>
      <c r="P383" s="31">
        <v>46037</v>
      </c>
      <c r="Q383" s="31"/>
      <c r="R383" s="29" t="s">
        <v>1509</v>
      </c>
      <c r="S383" s="32">
        <v>0</v>
      </c>
      <c r="T383" s="33">
        <v>10.3</v>
      </c>
      <c r="U383" s="27">
        <v>32.445</v>
      </c>
      <c r="V383" s="27">
        <v>97.335000000000008</v>
      </c>
      <c r="W383" s="27">
        <v>129.78</v>
      </c>
    </row>
    <row r="384" spans="1:23">
      <c r="A384" s="28">
        <v>1247</v>
      </c>
      <c r="B384" s="29" t="s">
        <v>1510</v>
      </c>
      <c r="C384" s="29" t="s">
        <v>1511</v>
      </c>
      <c r="D384" s="29" t="s">
        <v>25</v>
      </c>
      <c r="E384" s="29" t="s">
        <v>26</v>
      </c>
      <c r="F384" s="29" t="s">
        <v>27</v>
      </c>
      <c r="G384" s="29" t="s">
        <v>28</v>
      </c>
      <c r="H384" s="29" t="s">
        <v>39</v>
      </c>
      <c r="I384" s="29" t="s">
        <v>40</v>
      </c>
      <c r="J384" s="30">
        <v>10662402.73</v>
      </c>
      <c r="K384" s="29" t="s">
        <v>1512</v>
      </c>
      <c r="L384" s="29" t="s">
        <v>48</v>
      </c>
      <c r="M384" s="29" t="s">
        <v>691</v>
      </c>
      <c r="N384" s="51">
        <v>3.7450000000000001</v>
      </c>
      <c r="O384" s="31">
        <v>45772</v>
      </c>
      <c r="P384" s="31">
        <v>46016</v>
      </c>
      <c r="Q384" s="31"/>
      <c r="R384" s="29" t="s">
        <v>1513</v>
      </c>
      <c r="S384" s="32">
        <v>0</v>
      </c>
      <c r="T384" s="54">
        <v>3.7450000000000001</v>
      </c>
      <c r="U384" s="27">
        <v>20.474999999999998</v>
      </c>
      <c r="V384" s="27">
        <v>61.424999999999997</v>
      </c>
      <c r="W384" s="27">
        <v>81.899999999999991</v>
      </c>
    </row>
    <row r="385" spans="1:23">
      <c r="A385" s="55">
        <v>1249</v>
      </c>
      <c r="B385" s="56" t="s">
        <v>1514</v>
      </c>
      <c r="C385" s="56" t="s">
        <v>1515</v>
      </c>
      <c r="D385" s="56" t="s">
        <v>25</v>
      </c>
      <c r="E385" s="56" t="s">
        <v>26</v>
      </c>
      <c r="F385" s="56" t="s">
        <v>27</v>
      </c>
      <c r="G385" s="56" t="s">
        <v>28</v>
      </c>
      <c r="H385" s="56" t="s">
        <v>46</v>
      </c>
      <c r="I385" s="56" t="s">
        <v>40</v>
      </c>
      <c r="J385" s="57">
        <v>5234302.0199999996</v>
      </c>
      <c r="K385" s="56" t="s">
        <v>1516</v>
      </c>
      <c r="L385" s="56" t="s">
        <v>48</v>
      </c>
      <c r="M385" s="56" t="s">
        <v>33</v>
      </c>
      <c r="N385" s="51">
        <v>3.8</v>
      </c>
      <c r="O385" s="58">
        <v>45783</v>
      </c>
      <c r="P385" s="58">
        <v>45961</v>
      </c>
      <c r="Q385" s="58">
        <v>45957</v>
      </c>
      <c r="R385" s="56" t="s">
        <v>1517</v>
      </c>
      <c r="S385" s="59">
        <v>0</v>
      </c>
      <c r="T385" s="60">
        <v>3.8</v>
      </c>
      <c r="U385" s="77">
        <v>11.969999999999999</v>
      </c>
      <c r="V385" s="77">
        <v>35.909999999999997</v>
      </c>
      <c r="W385" s="77">
        <v>47.879999999999995</v>
      </c>
    </row>
    <row r="386" spans="1:23">
      <c r="A386" s="55">
        <v>1256</v>
      </c>
      <c r="B386" s="56" t="s">
        <v>1518</v>
      </c>
      <c r="C386" s="56" t="s">
        <v>1519</v>
      </c>
      <c r="D386" s="56" t="s">
        <v>25</v>
      </c>
      <c r="E386" s="56" t="s">
        <v>26</v>
      </c>
      <c r="F386" s="56" t="s">
        <v>27</v>
      </c>
      <c r="G386" s="56" t="s">
        <v>28</v>
      </c>
      <c r="H386" s="56" t="s">
        <v>46</v>
      </c>
      <c r="I386" s="56" t="s">
        <v>40</v>
      </c>
      <c r="J386" s="57">
        <v>1244517.68</v>
      </c>
      <c r="K386" s="56" t="s">
        <v>1520</v>
      </c>
      <c r="L386" s="56" t="s">
        <v>53</v>
      </c>
      <c r="M386" s="56" t="s">
        <v>33</v>
      </c>
      <c r="N386" s="51">
        <v>1.55</v>
      </c>
      <c r="O386" s="58">
        <v>45756</v>
      </c>
      <c r="P386" s="58">
        <v>45847</v>
      </c>
      <c r="Q386" s="58">
        <v>45847</v>
      </c>
      <c r="R386" s="56" t="s">
        <v>1521</v>
      </c>
      <c r="S386" s="59">
        <v>0</v>
      </c>
      <c r="T386" s="60">
        <v>1.55</v>
      </c>
      <c r="U386" s="77">
        <v>4.8825000000000003</v>
      </c>
      <c r="V386" s="77">
        <v>14.647500000000001</v>
      </c>
      <c r="W386" s="77">
        <v>19.53</v>
      </c>
    </row>
    <row r="387" spans="1:23">
      <c r="A387" s="28">
        <v>1257</v>
      </c>
      <c r="B387" s="29" t="s">
        <v>1522</v>
      </c>
      <c r="C387" s="29" t="s">
        <v>1523</v>
      </c>
      <c r="D387" s="29" t="s">
        <v>25</v>
      </c>
      <c r="E387" s="29" t="s">
        <v>26</v>
      </c>
      <c r="F387" s="29" t="s">
        <v>27</v>
      </c>
      <c r="G387" s="29" t="s">
        <v>28</v>
      </c>
      <c r="H387" s="29" t="s">
        <v>39</v>
      </c>
      <c r="I387" s="29" t="s">
        <v>40</v>
      </c>
      <c r="J387" s="30">
        <v>17188479.559999999</v>
      </c>
      <c r="K387" s="29" t="s">
        <v>698</v>
      </c>
      <c r="L387" s="29" t="s">
        <v>62</v>
      </c>
      <c r="M387" s="29" t="s">
        <v>691</v>
      </c>
      <c r="N387" s="51">
        <v>5.5</v>
      </c>
      <c r="O387" s="31">
        <v>45754</v>
      </c>
      <c r="P387" s="31">
        <v>46119</v>
      </c>
      <c r="Q387" s="31"/>
      <c r="R387" s="29" t="s">
        <v>1524</v>
      </c>
      <c r="S387" s="32">
        <v>0</v>
      </c>
      <c r="T387" s="33">
        <v>5.5</v>
      </c>
      <c r="U387" s="27">
        <v>32.174999999999997</v>
      </c>
      <c r="V387" s="27">
        <v>96.524999999999991</v>
      </c>
      <c r="W387" s="27">
        <v>128.69999999999999</v>
      </c>
    </row>
    <row r="388" spans="1:23">
      <c r="A388" s="28">
        <v>1258</v>
      </c>
      <c r="B388" s="29" t="s">
        <v>1525</v>
      </c>
      <c r="C388" s="29" t="s">
        <v>1526</v>
      </c>
      <c r="D388" s="29" t="s">
        <v>25</v>
      </c>
      <c r="E388" s="29" t="s">
        <v>26</v>
      </c>
      <c r="F388" s="29" t="s">
        <v>27</v>
      </c>
      <c r="G388" s="29" t="s">
        <v>28</v>
      </c>
      <c r="H388" s="29" t="s">
        <v>39</v>
      </c>
      <c r="I388" s="29" t="s">
        <v>40</v>
      </c>
      <c r="J388" s="30">
        <v>17815428.43</v>
      </c>
      <c r="K388" s="29" t="s">
        <v>1202</v>
      </c>
      <c r="L388" s="29" t="s">
        <v>62</v>
      </c>
      <c r="M388" s="29" t="s">
        <v>691</v>
      </c>
      <c r="N388" s="51">
        <v>4.8979999999999997</v>
      </c>
      <c r="O388" s="31">
        <v>45750</v>
      </c>
      <c r="P388" s="31">
        <v>46056</v>
      </c>
      <c r="Q388" s="31"/>
      <c r="R388" s="29" t="s">
        <v>1527</v>
      </c>
      <c r="S388" s="32">
        <v>0</v>
      </c>
      <c r="T388" s="33">
        <v>4.9000000000000004</v>
      </c>
      <c r="U388" s="27">
        <v>28.653299999999998</v>
      </c>
      <c r="V388" s="27">
        <v>85.95989999999999</v>
      </c>
      <c r="W388" s="27">
        <v>114.61319999999999</v>
      </c>
    </row>
    <row r="389" spans="1:23">
      <c r="A389" s="28">
        <v>1259</v>
      </c>
      <c r="B389" s="29" t="s">
        <v>1528</v>
      </c>
      <c r="C389" s="29" t="s">
        <v>1529</v>
      </c>
      <c r="D389" s="29" t="s">
        <v>25</v>
      </c>
      <c r="E389" s="29" t="s">
        <v>26</v>
      </c>
      <c r="F389" s="29" t="s">
        <v>27</v>
      </c>
      <c r="G389" s="29" t="s">
        <v>28</v>
      </c>
      <c r="H389" s="29" t="s">
        <v>46</v>
      </c>
      <c r="I389" s="29" t="s">
        <v>40</v>
      </c>
      <c r="J389" s="30">
        <v>16692612.75</v>
      </c>
      <c r="K389" s="29" t="s">
        <v>1530</v>
      </c>
      <c r="L389" s="29" t="s">
        <v>62</v>
      </c>
      <c r="M389" s="29" t="s">
        <v>691</v>
      </c>
      <c r="N389" s="51">
        <v>13.4</v>
      </c>
      <c r="O389" s="31">
        <v>45958</v>
      </c>
      <c r="P389" s="31">
        <v>46323</v>
      </c>
      <c r="Q389" s="31"/>
      <c r="R389" s="29" t="s">
        <v>1531</v>
      </c>
      <c r="S389" s="32">
        <v>0</v>
      </c>
      <c r="T389" s="33">
        <v>13.4</v>
      </c>
      <c r="U389" s="27">
        <v>43</v>
      </c>
      <c r="V389" s="27">
        <v>127</v>
      </c>
      <c r="W389" s="27">
        <v>170</v>
      </c>
    </row>
    <row r="390" spans="1:23">
      <c r="A390" s="28">
        <v>1260</v>
      </c>
      <c r="B390" s="29" t="s">
        <v>1532</v>
      </c>
      <c r="C390" s="29" t="s">
        <v>1533</v>
      </c>
      <c r="D390" s="29" t="s">
        <v>25</v>
      </c>
      <c r="E390" s="29" t="s">
        <v>26</v>
      </c>
      <c r="F390" s="29" t="s">
        <v>27</v>
      </c>
      <c r="G390" s="29" t="s">
        <v>28</v>
      </c>
      <c r="H390" s="29" t="s">
        <v>39</v>
      </c>
      <c r="I390" s="29" t="s">
        <v>40</v>
      </c>
      <c r="J390" s="30">
        <v>7931073.5099999998</v>
      </c>
      <c r="K390" s="29" t="s">
        <v>480</v>
      </c>
      <c r="L390" s="29" t="s">
        <v>62</v>
      </c>
      <c r="M390" s="29" t="s">
        <v>691</v>
      </c>
      <c r="N390" s="51">
        <v>2.0750000000000002</v>
      </c>
      <c r="O390" s="31">
        <v>45756</v>
      </c>
      <c r="P390" s="31">
        <v>46000</v>
      </c>
      <c r="Q390" s="31"/>
      <c r="R390" s="29" t="s">
        <v>1534</v>
      </c>
      <c r="S390" s="32">
        <v>0</v>
      </c>
      <c r="T390" s="33">
        <v>2.08</v>
      </c>
      <c r="U390" s="27">
        <v>12.13875</v>
      </c>
      <c r="V390" s="27">
        <v>36.416249999999998</v>
      </c>
      <c r="W390" s="27">
        <v>48.555</v>
      </c>
    </row>
    <row r="391" spans="1:23">
      <c r="A391" s="28">
        <v>1261</v>
      </c>
      <c r="B391" s="29" t="s">
        <v>1535</v>
      </c>
      <c r="C391" s="29" t="s">
        <v>1536</v>
      </c>
      <c r="D391" s="29" t="s">
        <v>25</v>
      </c>
      <c r="E391" s="29" t="s">
        <v>26</v>
      </c>
      <c r="F391" s="29" t="s">
        <v>27</v>
      </c>
      <c r="G391" s="29" t="s">
        <v>28</v>
      </c>
      <c r="H391" s="29" t="s">
        <v>39</v>
      </c>
      <c r="I391" s="29" t="s">
        <v>40</v>
      </c>
      <c r="J391" s="30">
        <v>8834662.6199999992</v>
      </c>
      <c r="K391" s="29" t="s">
        <v>1372</v>
      </c>
      <c r="L391" s="29" t="s">
        <v>115</v>
      </c>
      <c r="M391" s="29" t="s">
        <v>691</v>
      </c>
      <c r="N391" s="51">
        <v>2.35</v>
      </c>
      <c r="O391" s="31">
        <v>45762</v>
      </c>
      <c r="P391" s="31">
        <v>46127</v>
      </c>
      <c r="Q391" s="31"/>
      <c r="R391" s="29" t="s">
        <v>1537</v>
      </c>
      <c r="S391" s="32">
        <v>0</v>
      </c>
      <c r="T391" s="33">
        <v>2.35</v>
      </c>
      <c r="U391" s="27">
        <v>13.7475</v>
      </c>
      <c r="V391" s="27">
        <v>41.2425</v>
      </c>
      <c r="W391" s="27">
        <v>54.99</v>
      </c>
    </row>
    <row r="392" spans="1:23">
      <c r="A392" s="28">
        <v>1263</v>
      </c>
      <c r="B392" s="29" t="s">
        <v>1538</v>
      </c>
      <c r="C392" s="29" t="s">
        <v>1539</v>
      </c>
      <c r="D392" s="29" t="s">
        <v>25</v>
      </c>
      <c r="E392" s="29" t="s">
        <v>26</v>
      </c>
      <c r="F392" s="29" t="s">
        <v>27</v>
      </c>
      <c r="G392" s="29" t="s">
        <v>28</v>
      </c>
      <c r="H392" s="29" t="s">
        <v>46</v>
      </c>
      <c r="I392" s="29" t="s">
        <v>40</v>
      </c>
      <c r="J392" s="30">
        <v>11694601.689999999</v>
      </c>
      <c r="K392" s="29" t="s">
        <v>78</v>
      </c>
      <c r="L392" s="29" t="s">
        <v>62</v>
      </c>
      <c r="M392" s="29" t="s">
        <v>691</v>
      </c>
      <c r="N392" s="51">
        <v>16.37</v>
      </c>
      <c r="O392" s="31">
        <v>45772</v>
      </c>
      <c r="P392" s="31">
        <v>46137</v>
      </c>
      <c r="Q392" s="31"/>
      <c r="R392" s="29" t="s">
        <v>1540</v>
      </c>
      <c r="S392" s="32">
        <v>0</v>
      </c>
      <c r="T392" s="33">
        <v>16.37</v>
      </c>
      <c r="U392" s="27">
        <v>51.5655</v>
      </c>
      <c r="V392" s="27">
        <v>154.69650000000001</v>
      </c>
      <c r="W392" s="27">
        <v>206.262</v>
      </c>
    </row>
    <row r="393" spans="1:23">
      <c r="A393" s="28">
        <v>1264</v>
      </c>
      <c r="B393" s="29" t="s">
        <v>1541</v>
      </c>
      <c r="C393" s="29" t="s">
        <v>1542</v>
      </c>
      <c r="D393" s="29" t="s">
        <v>25</v>
      </c>
      <c r="E393" s="29" t="s">
        <v>26</v>
      </c>
      <c r="F393" s="29" t="s">
        <v>27</v>
      </c>
      <c r="G393" s="29" t="s">
        <v>28</v>
      </c>
      <c r="H393" s="29" t="s">
        <v>46</v>
      </c>
      <c r="I393" s="29" t="s">
        <v>40</v>
      </c>
      <c r="J393" s="30">
        <v>12075892.17</v>
      </c>
      <c r="K393" s="29" t="s">
        <v>1543</v>
      </c>
      <c r="L393" s="29" t="s">
        <v>62</v>
      </c>
      <c r="M393" s="29" t="s">
        <v>691</v>
      </c>
      <c r="N393" s="51">
        <v>7.4</v>
      </c>
      <c r="O393" s="31">
        <v>45754</v>
      </c>
      <c r="P393" s="31">
        <v>46088</v>
      </c>
      <c r="Q393" s="31"/>
      <c r="R393" s="29" t="s">
        <v>1544</v>
      </c>
      <c r="S393" s="32">
        <v>0</v>
      </c>
      <c r="T393" s="33">
        <v>7.4</v>
      </c>
      <c r="U393" s="27">
        <v>23.31</v>
      </c>
      <c r="V393" s="27">
        <v>69.929999999999993</v>
      </c>
      <c r="W393" s="27">
        <v>93.24</v>
      </c>
    </row>
    <row r="394" spans="1:23">
      <c r="A394" s="28">
        <v>1266</v>
      </c>
      <c r="B394" s="29" t="s">
        <v>1545</v>
      </c>
      <c r="C394" s="29" t="s">
        <v>1546</v>
      </c>
      <c r="D394" s="29" t="s">
        <v>25</v>
      </c>
      <c r="E394" s="29" t="s">
        <v>26</v>
      </c>
      <c r="F394" s="29" t="s">
        <v>27</v>
      </c>
      <c r="G394" s="29" t="s">
        <v>28</v>
      </c>
      <c r="H394" s="29" t="s">
        <v>39</v>
      </c>
      <c r="I394" s="29" t="s">
        <v>40</v>
      </c>
      <c r="J394" s="30">
        <v>37056651.130000003</v>
      </c>
      <c r="K394" s="29" t="s">
        <v>97</v>
      </c>
      <c r="L394" s="29" t="s">
        <v>93</v>
      </c>
      <c r="M394" s="29" t="s">
        <v>691</v>
      </c>
      <c r="N394" s="51">
        <v>15.5</v>
      </c>
      <c r="O394" s="31">
        <v>45764</v>
      </c>
      <c r="P394" s="31">
        <v>46220</v>
      </c>
      <c r="Q394" s="31"/>
      <c r="R394" s="29" t="s">
        <v>1547</v>
      </c>
      <c r="S394" s="32">
        <v>0</v>
      </c>
      <c r="T394" s="33">
        <v>15.5</v>
      </c>
      <c r="U394" s="27">
        <v>90.674999999999997</v>
      </c>
      <c r="V394" s="27">
        <v>272.02499999999998</v>
      </c>
      <c r="W394" s="27">
        <v>362.7</v>
      </c>
    </row>
    <row r="395" spans="1:23">
      <c r="A395" s="28">
        <v>1268</v>
      </c>
      <c r="B395" s="29" t="s">
        <v>1548</v>
      </c>
      <c r="C395" s="29" t="s">
        <v>1549</v>
      </c>
      <c r="D395" s="29" t="s">
        <v>25</v>
      </c>
      <c r="E395" s="29" t="s">
        <v>26</v>
      </c>
      <c r="F395" s="29" t="s">
        <v>27</v>
      </c>
      <c r="G395" s="29" t="s">
        <v>28</v>
      </c>
      <c r="H395" s="29" t="s">
        <v>46</v>
      </c>
      <c r="I395" s="29" t="s">
        <v>40</v>
      </c>
      <c r="J395" s="30">
        <v>16949242.440000001</v>
      </c>
      <c r="K395" s="29" t="s">
        <v>1172</v>
      </c>
      <c r="L395" s="29" t="s">
        <v>93</v>
      </c>
      <c r="M395" s="29" t="s">
        <v>691</v>
      </c>
      <c r="N395" s="51">
        <v>19.649999999999999</v>
      </c>
      <c r="O395" s="31">
        <v>45750</v>
      </c>
      <c r="P395" s="31">
        <v>46115</v>
      </c>
      <c r="Q395" s="31"/>
      <c r="R395" s="29" t="s">
        <v>1550</v>
      </c>
      <c r="S395" s="32">
        <v>0</v>
      </c>
      <c r="T395" s="33">
        <v>19.649999999999999</v>
      </c>
      <c r="U395" s="27">
        <v>61.897499999999994</v>
      </c>
      <c r="V395" s="27">
        <v>185.6925</v>
      </c>
      <c r="W395" s="27">
        <v>247.58999999999997</v>
      </c>
    </row>
    <row r="396" spans="1:23">
      <c r="A396" s="55">
        <v>1274</v>
      </c>
      <c r="B396" s="56" t="s">
        <v>1551</v>
      </c>
      <c r="C396" s="56" t="s">
        <v>1552</v>
      </c>
      <c r="D396" s="56" t="s">
        <v>25</v>
      </c>
      <c r="E396" s="56" t="s">
        <v>26</v>
      </c>
      <c r="F396" s="56" t="s">
        <v>27</v>
      </c>
      <c r="G396" s="56" t="s">
        <v>28</v>
      </c>
      <c r="H396" s="56" t="s">
        <v>46</v>
      </c>
      <c r="I396" s="56" t="s">
        <v>40</v>
      </c>
      <c r="J396" s="57">
        <v>3380918.96</v>
      </c>
      <c r="K396" s="56" t="s">
        <v>1172</v>
      </c>
      <c r="L396" s="56" t="s">
        <v>93</v>
      </c>
      <c r="M396" s="56" t="s">
        <v>33</v>
      </c>
      <c r="N396" s="51">
        <v>3.44</v>
      </c>
      <c r="O396" s="58">
        <v>45764</v>
      </c>
      <c r="P396" s="58">
        <v>45947</v>
      </c>
      <c r="Q396" s="58">
        <v>45947</v>
      </c>
      <c r="R396" s="56" t="s">
        <v>1553</v>
      </c>
      <c r="S396" s="59">
        <v>0</v>
      </c>
      <c r="T396" s="60">
        <v>3.44</v>
      </c>
      <c r="U396" s="61">
        <v>11</v>
      </c>
      <c r="V396" s="61">
        <v>33</v>
      </c>
      <c r="W396" s="61">
        <v>44</v>
      </c>
    </row>
    <row r="397" spans="1:23">
      <c r="A397" s="28">
        <v>1277</v>
      </c>
      <c r="B397" s="29" t="s">
        <v>1554</v>
      </c>
      <c r="C397" s="29" t="s">
        <v>1555</v>
      </c>
      <c r="D397" s="29" t="s">
        <v>25</v>
      </c>
      <c r="E397" s="29" t="s">
        <v>26</v>
      </c>
      <c r="F397" s="29" t="s">
        <v>27</v>
      </c>
      <c r="G397" s="29" t="s">
        <v>28</v>
      </c>
      <c r="H397" s="29" t="s">
        <v>46</v>
      </c>
      <c r="I397" s="29" t="s">
        <v>40</v>
      </c>
      <c r="J397" s="30">
        <v>16297904.960000001</v>
      </c>
      <c r="K397" s="29" t="s">
        <v>1556</v>
      </c>
      <c r="L397" s="29" t="s">
        <v>102</v>
      </c>
      <c r="M397" s="29" t="s">
        <v>691</v>
      </c>
      <c r="N397" s="51">
        <v>23.75</v>
      </c>
      <c r="O397" s="31">
        <v>45762</v>
      </c>
      <c r="P397" s="31">
        <v>46127</v>
      </c>
      <c r="Q397" s="31"/>
      <c r="R397" s="29" t="s">
        <v>1557</v>
      </c>
      <c r="S397" s="32">
        <v>0</v>
      </c>
      <c r="T397" s="33">
        <v>23.75</v>
      </c>
      <c r="U397" s="27">
        <v>74.8125</v>
      </c>
      <c r="V397" s="27">
        <v>224.4375</v>
      </c>
      <c r="W397" s="27">
        <v>299.25</v>
      </c>
    </row>
    <row r="398" spans="1:23">
      <c r="A398" s="28">
        <v>1278</v>
      </c>
      <c r="B398" s="29" t="s">
        <v>1558</v>
      </c>
      <c r="C398" s="29" t="s">
        <v>1559</v>
      </c>
      <c r="D398" s="29" t="s">
        <v>25</v>
      </c>
      <c r="E398" s="29" t="s">
        <v>26</v>
      </c>
      <c r="F398" s="29" t="s">
        <v>27</v>
      </c>
      <c r="G398" s="29" t="s">
        <v>28</v>
      </c>
      <c r="H398" s="29" t="s">
        <v>39</v>
      </c>
      <c r="I398" s="29" t="s">
        <v>40</v>
      </c>
      <c r="J398" s="30">
        <v>11340354.74</v>
      </c>
      <c r="K398" s="29" t="s">
        <v>1133</v>
      </c>
      <c r="L398" s="29" t="s">
        <v>102</v>
      </c>
      <c r="M398" s="29" t="s">
        <v>691</v>
      </c>
      <c r="N398" s="51">
        <v>4.9400000000000004</v>
      </c>
      <c r="O398" s="31">
        <v>45772</v>
      </c>
      <c r="P398" s="31">
        <v>46016</v>
      </c>
      <c r="Q398" s="31"/>
      <c r="R398" s="29" t="s">
        <v>1560</v>
      </c>
      <c r="S398" s="32">
        <v>0</v>
      </c>
      <c r="T398" s="33">
        <v>4.9400000000000004</v>
      </c>
      <c r="U398" s="27">
        <v>28.899000000000001</v>
      </c>
      <c r="V398" s="27">
        <v>86.697000000000003</v>
      </c>
      <c r="W398" s="27">
        <v>115.596</v>
      </c>
    </row>
    <row r="399" spans="1:23">
      <c r="A399" s="28">
        <v>1279</v>
      </c>
      <c r="B399" s="29" t="s">
        <v>1561</v>
      </c>
      <c r="C399" s="29" t="s">
        <v>1562</v>
      </c>
      <c r="D399" s="29" t="s">
        <v>25</v>
      </c>
      <c r="E399" s="29" t="s">
        <v>26</v>
      </c>
      <c r="F399" s="29" t="s">
        <v>27</v>
      </c>
      <c r="G399" s="29" t="s">
        <v>28</v>
      </c>
      <c r="H399" s="29" t="s">
        <v>46</v>
      </c>
      <c r="I399" s="29" t="s">
        <v>40</v>
      </c>
      <c r="J399" s="30">
        <v>2477736.09</v>
      </c>
      <c r="K399" s="29" t="s">
        <v>900</v>
      </c>
      <c r="L399" s="29" t="s">
        <v>102</v>
      </c>
      <c r="M399" s="29" t="s">
        <v>1563</v>
      </c>
      <c r="N399" s="51">
        <v>2.8</v>
      </c>
      <c r="O399" s="31">
        <v>45772</v>
      </c>
      <c r="P399" s="31">
        <v>45986</v>
      </c>
      <c r="Q399" s="31"/>
      <c r="R399" s="29" t="s">
        <v>1564</v>
      </c>
      <c r="S399" s="32">
        <v>0</v>
      </c>
      <c r="T399" s="33">
        <v>2.8</v>
      </c>
      <c r="U399" s="27">
        <v>8.8199999999999985</v>
      </c>
      <c r="V399" s="27">
        <v>26.459999999999994</v>
      </c>
      <c r="W399" s="27">
        <v>35.279999999999994</v>
      </c>
    </row>
    <row r="400" spans="1:23">
      <c r="A400" s="55">
        <v>1281</v>
      </c>
      <c r="B400" s="56" t="s">
        <v>1565</v>
      </c>
      <c r="C400" s="56" t="s">
        <v>1566</v>
      </c>
      <c r="D400" s="56" t="s">
        <v>25</v>
      </c>
      <c r="E400" s="56" t="s">
        <v>26</v>
      </c>
      <c r="F400" s="56" t="s">
        <v>27</v>
      </c>
      <c r="G400" s="56" t="s">
        <v>28</v>
      </c>
      <c r="H400" s="56" t="s">
        <v>46</v>
      </c>
      <c r="I400" s="56" t="s">
        <v>40</v>
      </c>
      <c r="J400" s="57">
        <v>6386026.8700000001</v>
      </c>
      <c r="K400" s="56" t="s">
        <v>1567</v>
      </c>
      <c r="L400" s="56" t="s">
        <v>102</v>
      </c>
      <c r="M400" s="56" t="s">
        <v>33</v>
      </c>
      <c r="N400" s="51">
        <v>1.478</v>
      </c>
      <c r="O400" s="58">
        <v>45316</v>
      </c>
      <c r="P400" s="58">
        <v>45682</v>
      </c>
      <c r="Q400" s="58">
        <v>45894</v>
      </c>
      <c r="R400" s="56" t="s">
        <v>1568</v>
      </c>
      <c r="S400" s="59">
        <v>0</v>
      </c>
      <c r="T400" s="60">
        <v>1.48</v>
      </c>
      <c r="U400" s="77">
        <v>4.6556999999999995</v>
      </c>
      <c r="V400" s="77">
        <v>13.967099999999999</v>
      </c>
      <c r="W400" s="77">
        <v>18.622799999999998</v>
      </c>
    </row>
    <row r="401" spans="1:23">
      <c r="A401" s="28">
        <v>1282</v>
      </c>
      <c r="B401" s="29" t="s">
        <v>1569</v>
      </c>
      <c r="C401" s="29" t="s">
        <v>1570</v>
      </c>
      <c r="D401" s="29" t="s">
        <v>25</v>
      </c>
      <c r="E401" s="29" t="s">
        <v>26</v>
      </c>
      <c r="F401" s="29" t="s">
        <v>27</v>
      </c>
      <c r="G401" s="29" t="s">
        <v>28</v>
      </c>
      <c r="H401" s="29" t="s">
        <v>39</v>
      </c>
      <c r="I401" s="29" t="s">
        <v>40</v>
      </c>
      <c r="J401" s="30">
        <v>11551956.550000001</v>
      </c>
      <c r="K401" s="29" t="s">
        <v>1571</v>
      </c>
      <c r="L401" s="29" t="s">
        <v>102</v>
      </c>
      <c r="M401" s="29" t="s">
        <v>1563</v>
      </c>
      <c r="N401" s="51">
        <v>6.02</v>
      </c>
      <c r="O401" s="31">
        <v>45786</v>
      </c>
      <c r="P401" s="31">
        <v>46151</v>
      </c>
      <c r="Q401" s="31"/>
      <c r="R401" s="29" t="s">
        <v>1572</v>
      </c>
      <c r="S401" s="32">
        <v>0</v>
      </c>
      <c r="T401" s="33">
        <v>6.02</v>
      </c>
      <c r="U401" s="27">
        <v>35.216999999999999</v>
      </c>
      <c r="V401" s="27">
        <v>105.651</v>
      </c>
      <c r="W401" s="27">
        <v>140.86799999999999</v>
      </c>
    </row>
    <row r="402" spans="1:23">
      <c r="A402" s="28">
        <v>1286</v>
      </c>
      <c r="B402" s="29" t="s">
        <v>1573</v>
      </c>
      <c r="C402" s="29" t="s">
        <v>1574</v>
      </c>
      <c r="D402" s="29" t="s">
        <v>25</v>
      </c>
      <c r="E402" s="29" t="s">
        <v>26</v>
      </c>
      <c r="F402" s="29" t="s">
        <v>27</v>
      </c>
      <c r="G402" s="29" t="s">
        <v>28</v>
      </c>
      <c r="H402" s="29" t="s">
        <v>39</v>
      </c>
      <c r="I402" s="29" t="s">
        <v>40</v>
      </c>
      <c r="J402" s="30">
        <v>11396525.42</v>
      </c>
      <c r="K402" s="29" t="s">
        <v>1575</v>
      </c>
      <c r="L402" s="29" t="s">
        <v>115</v>
      </c>
      <c r="M402" s="29" t="s">
        <v>691</v>
      </c>
      <c r="N402" s="51">
        <v>6.64</v>
      </c>
      <c r="O402" s="31">
        <v>45763</v>
      </c>
      <c r="P402" s="31">
        <v>46128</v>
      </c>
      <c r="Q402" s="31"/>
      <c r="R402" s="29" t="s">
        <v>1576</v>
      </c>
      <c r="S402" s="32">
        <v>0</v>
      </c>
      <c r="T402" s="33">
        <v>6.64</v>
      </c>
      <c r="U402" s="27">
        <v>38.843999999999994</v>
      </c>
      <c r="V402" s="27">
        <v>116.53199999999998</v>
      </c>
      <c r="W402" s="27">
        <v>155.37599999999998</v>
      </c>
    </row>
    <row r="403" spans="1:23">
      <c r="A403" s="28">
        <v>1294</v>
      </c>
      <c r="B403" s="29" t="s">
        <v>1577</v>
      </c>
      <c r="C403" s="29" t="s">
        <v>1578</v>
      </c>
      <c r="D403" s="29" t="s">
        <v>25</v>
      </c>
      <c r="E403" s="29" t="s">
        <v>26</v>
      </c>
      <c r="F403" s="29" t="s">
        <v>27</v>
      </c>
      <c r="G403" s="29" t="s">
        <v>28</v>
      </c>
      <c r="H403" s="29" t="s">
        <v>46</v>
      </c>
      <c r="I403" s="29" t="s">
        <v>40</v>
      </c>
      <c r="J403" s="30">
        <v>9561509.8200000003</v>
      </c>
      <c r="K403" s="29" t="s">
        <v>1579</v>
      </c>
      <c r="L403" s="29" t="s">
        <v>128</v>
      </c>
      <c r="M403" s="29" t="s">
        <v>691</v>
      </c>
      <c r="N403" s="51">
        <v>12.9</v>
      </c>
      <c r="O403" s="31">
        <v>45758</v>
      </c>
      <c r="P403" s="31">
        <v>46123</v>
      </c>
      <c r="Q403" s="31"/>
      <c r="R403" s="29" t="s">
        <v>1580</v>
      </c>
      <c r="S403" s="32">
        <v>0</v>
      </c>
      <c r="T403" s="33">
        <v>12.9</v>
      </c>
      <c r="U403" s="27">
        <v>40.634999999999998</v>
      </c>
      <c r="V403" s="27">
        <v>121.905</v>
      </c>
      <c r="W403" s="27">
        <v>162.54</v>
      </c>
    </row>
    <row r="404" spans="1:23">
      <c r="A404" s="28">
        <v>1295</v>
      </c>
      <c r="B404" s="29" t="s">
        <v>1581</v>
      </c>
      <c r="C404" s="29" t="s">
        <v>1582</v>
      </c>
      <c r="D404" s="29" t="s">
        <v>25</v>
      </c>
      <c r="E404" s="29" t="s">
        <v>26</v>
      </c>
      <c r="F404" s="29" t="s">
        <v>27</v>
      </c>
      <c r="G404" s="29" t="s">
        <v>28</v>
      </c>
      <c r="H404" s="29" t="s">
        <v>46</v>
      </c>
      <c r="I404" s="29" t="s">
        <v>40</v>
      </c>
      <c r="J404" s="30">
        <v>11091421.439999999</v>
      </c>
      <c r="K404" s="29" t="s">
        <v>1583</v>
      </c>
      <c r="L404" s="29" t="s">
        <v>128</v>
      </c>
      <c r="M404" s="29" t="s">
        <v>691</v>
      </c>
      <c r="N404" s="51">
        <v>13</v>
      </c>
      <c r="O404" s="31">
        <v>45762</v>
      </c>
      <c r="P404" s="31">
        <v>46127</v>
      </c>
      <c r="Q404" s="31"/>
      <c r="R404" s="29" t="s">
        <v>1584</v>
      </c>
      <c r="S404" s="32">
        <v>0</v>
      </c>
      <c r="T404" s="33">
        <v>13</v>
      </c>
      <c r="U404" s="27">
        <v>40.949999999999996</v>
      </c>
      <c r="V404" s="27">
        <v>122.85</v>
      </c>
      <c r="W404" s="27">
        <v>163.79999999999998</v>
      </c>
    </row>
    <row r="405" spans="1:23">
      <c r="A405" s="55">
        <v>1296</v>
      </c>
      <c r="B405" s="56" t="s">
        <v>1585</v>
      </c>
      <c r="C405" s="56" t="s">
        <v>1586</v>
      </c>
      <c r="D405" s="56" t="s">
        <v>25</v>
      </c>
      <c r="E405" s="56" t="s">
        <v>26</v>
      </c>
      <c r="F405" s="56" t="s">
        <v>27</v>
      </c>
      <c r="G405" s="56" t="s">
        <v>28</v>
      </c>
      <c r="H405" s="56" t="s">
        <v>46</v>
      </c>
      <c r="I405" s="56" t="s">
        <v>40</v>
      </c>
      <c r="J405" s="57">
        <v>13136330.539999999</v>
      </c>
      <c r="K405" s="56" t="s">
        <v>1587</v>
      </c>
      <c r="L405" s="56" t="s">
        <v>128</v>
      </c>
      <c r="M405" s="56" t="s">
        <v>33</v>
      </c>
      <c r="N405" s="51">
        <v>10.25</v>
      </c>
      <c r="O405" s="58">
        <v>45762</v>
      </c>
      <c r="P405" s="58">
        <v>46127</v>
      </c>
      <c r="Q405" s="58">
        <v>45952</v>
      </c>
      <c r="R405" s="56" t="s">
        <v>1588</v>
      </c>
      <c r="S405" s="59">
        <v>0</v>
      </c>
      <c r="T405" s="60">
        <v>10.25</v>
      </c>
      <c r="U405" s="77">
        <v>32.287500000000001</v>
      </c>
      <c r="V405" s="77">
        <v>96.862500000000011</v>
      </c>
      <c r="W405" s="77">
        <v>129.15</v>
      </c>
    </row>
    <row r="406" spans="1:23">
      <c r="A406" s="28">
        <v>1297</v>
      </c>
      <c r="B406" s="29" t="s">
        <v>1589</v>
      </c>
      <c r="C406" s="29" t="s">
        <v>1590</v>
      </c>
      <c r="D406" s="29" t="s">
        <v>25</v>
      </c>
      <c r="E406" s="29" t="s">
        <v>26</v>
      </c>
      <c r="F406" s="29" t="s">
        <v>27</v>
      </c>
      <c r="G406" s="29" t="s">
        <v>28</v>
      </c>
      <c r="H406" s="29" t="s">
        <v>46</v>
      </c>
      <c r="I406" s="29" t="s">
        <v>40</v>
      </c>
      <c r="J406" s="30">
        <v>4695635.16</v>
      </c>
      <c r="K406" s="29" t="s">
        <v>1591</v>
      </c>
      <c r="L406" s="29" t="s">
        <v>128</v>
      </c>
      <c r="M406" s="29" t="s">
        <v>691</v>
      </c>
      <c r="N406" s="51">
        <v>10.7</v>
      </c>
      <c r="O406" s="31">
        <v>45762</v>
      </c>
      <c r="P406" s="31">
        <v>46127</v>
      </c>
      <c r="Q406" s="31"/>
      <c r="R406" s="29" t="s">
        <v>1592</v>
      </c>
      <c r="S406" s="32">
        <v>0</v>
      </c>
      <c r="T406" s="33">
        <v>10.7</v>
      </c>
      <c r="U406" s="27">
        <v>33.704999999999998</v>
      </c>
      <c r="V406" s="27">
        <v>101.11499999999999</v>
      </c>
      <c r="W406" s="27">
        <v>134.82</v>
      </c>
    </row>
    <row r="407" spans="1:23" s="62" customFormat="1">
      <c r="A407" s="28">
        <v>1298</v>
      </c>
      <c r="B407" s="29" t="s">
        <v>1593</v>
      </c>
      <c r="C407" s="29" t="s">
        <v>1594</v>
      </c>
      <c r="D407" s="29" t="s">
        <v>25</v>
      </c>
      <c r="E407" s="29" t="s">
        <v>26</v>
      </c>
      <c r="F407" s="29" t="s">
        <v>27</v>
      </c>
      <c r="G407" s="29" t="s">
        <v>28</v>
      </c>
      <c r="H407" s="29" t="s">
        <v>39</v>
      </c>
      <c r="I407" s="29" t="s">
        <v>40</v>
      </c>
      <c r="J407" s="30">
        <v>32295407.34</v>
      </c>
      <c r="K407" s="29" t="s">
        <v>1595</v>
      </c>
      <c r="L407" s="29" t="s">
        <v>128</v>
      </c>
      <c r="M407" s="29" t="s">
        <v>691</v>
      </c>
      <c r="N407" s="51">
        <v>9</v>
      </c>
      <c r="O407" s="31">
        <v>45316</v>
      </c>
      <c r="P407" s="31">
        <v>46047</v>
      </c>
      <c r="Q407" s="31"/>
      <c r="R407" s="29" t="s">
        <v>1596</v>
      </c>
      <c r="S407" s="32">
        <v>0</v>
      </c>
      <c r="T407" s="33">
        <v>9</v>
      </c>
      <c r="U407" s="27">
        <v>52.65</v>
      </c>
      <c r="V407" s="27">
        <v>157.94999999999999</v>
      </c>
      <c r="W407" s="27">
        <v>210.6</v>
      </c>
    </row>
    <row r="408" spans="1:23">
      <c r="A408" s="28">
        <v>1299</v>
      </c>
      <c r="B408" s="29" t="s">
        <v>1597</v>
      </c>
      <c r="C408" s="29" t="s">
        <v>1598</v>
      </c>
      <c r="D408" s="29" t="s">
        <v>25</v>
      </c>
      <c r="E408" s="29" t="s">
        <v>26</v>
      </c>
      <c r="F408" s="29" t="s">
        <v>27</v>
      </c>
      <c r="G408" s="29" t="s">
        <v>28</v>
      </c>
      <c r="H408" s="29" t="s">
        <v>46</v>
      </c>
      <c r="I408" s="29" t="s">
        <v>40</v>
      </c>
      <c r="J408" s="30">
        <v>15767837.15</v>
      </c>
      <c r="K408" s="29" t="s">
        <v>1599</v>
      </c>
      <c r="L408" s="29" t="s">
        <v>128</v>
      </c>
      <c r="M408" s="29" t="s">
        <v>691</v>
      </c>
      <c r="N408" s="51">
        <v>16.79</v>
      </c>
      <c r="O408" s="31">
        <v>45761</v>
      </c>
      <c r="P408" s="31">
        <v>46126</v>
      </c>
      <c r="Q408" s="31"/>
      <c r="R408" s="29" t="s">
        <v>1600</v>
      </c>
      <c r="S408" s="32">
        <v>0</v>
      </c>
      <c r="T408" s="33">
        <v>16.79</v>
      </c>
      <c r="U408" s="27">
        <v>52.888499999999993</v>
      </c>
      <c r="V408" s="27">
        <v>158.66549999999998</v>
      </c>
      <c r="W408" s="27">
        <v>211.55399999999997</v>
      </c>
    </row>
    <row r="409" spans="1:23">
      <c r="A409" s="28">
        <v>1300</v>
      </c>
      <c r="B409" s="29" t="s">
        <v>1601</v>
      </c>
      <c r="C409" s="29" t="s">
        <v>1602</v>
      </c>
      <c r="D409" s="29" t="s">
        <v>25</v>
      </c>
      <c r="E409" s="29" t="s">
        <v>26</v>
      </c>
      <c r="F409" s="29" t="s">
        <v>27</v>
      </c>
      <c r="G409" s="29" t="s">
        <v>28</v>
      </c>
      <c r="H409" s="29" t="s">
        <v>39</v>
      </c>
      <c r="I409" s="29" t="s">
        <v>40</v>
      </c>
      <c r="J409" s="30">
        <v>56647348.670000002</v>
      </c>
      <c r="K409" s="29" t="s">
        <v>1603</v>
      </c>
      <c r="L409" s="29" t="s">
        <v>128</v>
      </c>
      <c r="M409" s="38" t="s">
        <v>691</v>
      </c>
      <c r="N409" s="51">
        <v>16.100000000000001</v>
      </c>
      <c r="O409" s="31">
        <v>45813</v>
      </c>
      <c r="P409" s="31">
        <v>46392</v>
      </c>
      <c r="Q409" s="31"/>
      <c r="R409" s="29" t="s">
        <v>1604</v>
      </c>
      <c r="S409" s="32">
        <v>0</v>
      </c>
      <c r="T409" s="33">
        <v>16.100000000000001</v>
      </c>
      <c r="U409" s="27">
        <v>94.185000000000002</v>
      </c>
      <c r="V409" s="27">
        <v>282.55500000000001</v>
      </c>
      <c r="W409" s="27">
        <v>376.74</v>
      </c>
    </row>
    <row r="410" spans="1:23">
      <c r="A410" s="55">
        <v>1302</v>
      </c>
      <c r="B410" s="56" t="s">
        <v>1605</v>
      </c>
      <c r="C410" s="56" t="s">
        <v>1606</v>
      </c>
      <c r="D410" s="56" t="s">
        <v>25</v>
      </c>
      <c r="E410" s="56" t="s">
        <v>26</v>
      </c>
      <c r="F410" s="56" t="s">
        <v>27</v>
      </c>
      <c r="G410" s="56" t="s">
        <v>28</v>
      </c>
      <c r="H410" s="56" t="s">
        <v>39</v>
      </c>
      <c r="I410" s="56" t="s">
        <v>40</v>
      </c>
      <c r="J410" s="57">
        <v>8022240.1299999999</v>
      </c>
      <c r="K410" s="56" t="s">
        <v>1607</v>
      </c>
      <c r="L410" s="56" t="s">
        <v>128</v>
      </c>
      <c r="M410" s="56" t="s">
        <v>33</v>
      </c>
      <c r="N410" s="51">
        <v>1.5</v>
      </c>
      <c r="O410" s="58">
        <v>45772</v>
      </c>
      <c r="P410" s="58">
        <v>45955</v>
      </c>
      <c r="Q410" s="58">
        <v>45961</v>
      </c>
      <c r="R410" s="56" t="s">
        <v>1608</v>
      </c>
      <c r="S410" s="59">
        <v>0</v>
      </c>
      <c r="T410" s="60">
        <v>1.5</v>
      </c>
      <c r="U410" s="77">
        <v>8.7749999999999986</v>
      </c>
      <c r="V410" s="77">
        <v>26.324999999999996</v>
      </c>
      <c r="W410" s="77">
        <v>35.099999999999994</v>
      </c>
    </row>
    <row r="411" spans="1:23">
      <c r="A411" s="28">
        <v>1303</v>
      </c>
      <c r="B411" s="29" t="s">
        <v>1609</v>
      </c>
      <c r="C411" s="29" t="s">
        <v>1610</v>
      </c>
      <c r="D411" s="29" t="s">
        <v>25</v>
      </c>
      <c r="E411" s="29" t="s">
        <v>26</v>
      </c>
      <c r="F411" s="29" t="s">
        <v>27</v>
      </c>
      <c r="G411" s="29" t="s">
        <v>28</v>
      </c>
      <c r="H411" s="29" t="s">
        <v>39</v>
      </c>
      <c r="I411" s="29" t="s">
        <v>40</v>
      </c>
      <c r="J411" s="30">
        <v>28342937.510000002</v>
      </c>
      <c r="K411" s="29" t="s">
        <v>1611</v>
      </c>
      <c r="L411" s="29" t="s">
        <v>128</v>
      </c>
      <c r="M411" s="29" t="s">
        <v>691</v>
      </c>
      <c r="N411" s="51">
        <v>10.53</v>
      </c>
      <c r="O411" s="31">
        <v>45762</v>
      </c>
      <c r="P411" s="31">
        <v>46127</v>
      </c>
      <c r="Q411" s="31"/>
      <c r="R411" s="29" t="s">
        <v>1612</v>
      </c>
      <c r="S411" s="32">
        <v>0</v>
      </c>
      <c r="T411" s="33">
        <v>10.53</v>
      </c>
      <c r="U411" s="27">
        <v>61.60049999999999</v>
      </c>
      <c r="V411" s="27">
        <v>184.80149999999998</v>
      </c>
      <c r="W411" s="27">
        <v>246.40199999999996</v>
      </c>
    </row>
    <row r="412" spans="1:23">
      <c r="A412" s="28">
        <v>1305</v>
      </c>
      <c r="B412" s="29" t="s">
        <v>1613</v>
      </c>
      <c r="C412" s="29" t="s">
        <v>1614</v>
      </c>
      <c r="D412" s="29" t="s">
        <v>25</v>
      </c>
      <c r="E412" s="29" t="s">
        <v>26</v>
      </c>
      <c r="F412" s="29" t="s">
        <v>27</v>
      </c>
      <c r="G412" s="29" t="s">
        <v>28</v>
      </c>
      <c r="H412" s="29" t="s">
        <v>39</v>
      </c>
      <c r="I412" s="29" t="s">
        <v>40</v>
      </c>
      <c r="J412" s="30">
        <v>23288247.399999999</v>
      </c>
      <c r="K412" s="29" t="s">
        <v>1615</v>
      </c>
      <c r="L412" s="29" t="s">
        <v>128</v>
      </c>
      <c r="M412" s="29" t="s">
        <v>1563</v>
      </c>
      <c r="N412" s="51">
        <v>10</v>
      </c>
      <c r="O412" s="31">
        <v>45772</v>
      </c>
      <c r="P412" s="31">
        <v>46137</v>
      </c>
      <c r="Q412" s="31"/>
      <c r="R412" s="29" t="s">
        <v>1616</v>
      </c>
      <c r="S412" s="32">
        <v>0</v>
      </c>
      <c r="T412" s="33">
        <v>10</v>
      </c>
      <c r="U412" s="27">
        <v>58.5</v>
      </c>
      <c r="V412" s="27">
        <v>175.5</v>
      </c>
      <c r="W412" s="27">
        <v>234</v>
      </c>
    </row>
    <row r="413" spans="1:23">
      <c r="A413" s="28">
        <v>1306</v>
      </c>
      <c r="B413" s="29" t="s">
        <v>1617</v>
      </c>
      <c r="C413" s="37" t="s">
        <v>1618</v>
      </c>
      <c r="D413" s="29" t="s">
        <v>25</v>
      </c>
      <c r="E413" s="29" t="s">
        <v>26</v>
      </c>
      <c r="F413" s="29" t="s">
        <v>27</v>
      </c>
      <c r="G413" s="29" t="s">
        <v>28</v>
      </c>
      <c r="H413" s="29" t="s">
        <v>39</v>
      </c>
      <c r="I413" s="29" t="s">
        <v>40</v>
      </c>
      <c r="J413" s="30">
        <v>32845044.940000001</v>
      </c>
      <c r="K413" s="29" t="s">
        <v>1599</v>
      </c>
      <c r="L413" s="29" t="s">
        <v>128</v>
      </c>
      <c r="M413" s="29" t="s">
        <v>691</v>
      </c>
      <c r="N413" s="51">
        <v>7</v>
      </c>
      <c r="O413" s="31">
        <v>45955</v>
      </c>
      <c r="P413" s="31">
        <v>46320</v>
      </c>
      <c r="Q413" s="31"/>
      <c r="R413" s="29" t="s">
        <v>1619</v>
      </c>
      <c r="S413" s="32">
        <v>0</v>
      </c>
      <c r="T413" s="33">
        <v>7</v>
      </c>
      <c r="U413" s="27">
        <v>41</v>
      </c>
      <c r="V413" s="27">
        <v>123</v>
      </c>
      <c r="W413" s="27">
        <v>164</v>
      </c>
    </row>
    <row r="414" spans="1:23">
      <c r="A414" s="28">
        <v>1307</v>
      </c>
      <c r="B414" s="29" t="s">
        <v>1620</v>
      </c>
      <c r="C414" s="29" t="s">
        <v>1621</v>
      </c>
      <c r="D414" s="29" t="s">
        <v>25</v>
      </c>
      <c r="E414" s="29" t="s">
        <v>26</v>
      </c>
      <c r="F414" s="29" t="s">
        <v>27</v>
      </c>
      <c r="G414" s="29" t="s">
        <v>28</v>
      </c>
      <c r="H414" s="29" t="s">
        <v>39</v>
      </c>
      <c r="I414" s="29" t="s">
        <v>40</v>
      </c>
      <c r="J414" s="30">
        <v>15798585</v>
      </c>
      <c r="K414" s="29" t="s">
        <v>1622</v>
      </c>
      <c r="L414" s="29" t="s">
        <v>128</v>
      </c>
      <c r="M414" s="29" t="s">
        <v>691</v>
      </c>
      <c r="N414" s="51">
        <v>5.1130000000000004</v>
      </c>
      <c r="O414" s="31">
        <v>45762</v>
      </c>
      <c r="P414" s="31">
        <v>46006</v>
      </c>
      <c r="Q414" s="31"/>
      <c r="R414" s="29" t="s">
        <v>1623</v>
      </c>
      <c r="S414" s="32">
        <v>0</v>
      </c>
      <c r="T414" s="33">
        <v>5.1100000000000003</v>
      </c>
      <c r="U414" s="27">
        <v>29.911049999999999</v>
      </c>
      <c r="V414" s="27">
        <v>89.733149999999995</v>
      </c>
      <c r="W414" s="27">
        <v>119.6442</v>
      </c>
    </row>
    <row r="415" spans="1:23">
      <c r="A415" s="28">
        <v>1308</v>
      </c>
      <c r="B415" s="29" t="s">
        <v>1624</v>
      </c>
      <c r="C415" s="29" t="s">
        <v>1625</v>
      </c>
      <c r="D415" s="29" t="s">
        <v>25</v>
      </c>
      <c r="E415" s="29" t="s">
        <v>26</v>
      </c>
      <c r="F415" s="29" t="s">
        <v>27</v>
      </c>
      <c r="G415" s="29" t="s">
        <v>28</v>
      </c>
      <c r="H415" s="29" t="s">
        <v>39</v>
      </c>
      <c r="I415" s="29" t="s">
        <v>40</v>
      </c>
      <c r="J415" s="30">
        <v>17359974.190000001</v>
      </c>
      <c r="K415" s="29" t="s">
        <v>1626</v>
      </c>
      <c r="L415" s="29" t="s">
        <v>128</v>
      </c>
      <c r="M415" s="40" t="s">
        <v>1446</v>
      </c>
      <c r="N415" s="51">
        <v>4.5999999999999996</v>
      </c>
      <c r="O415" s="31">
        <v>45762</v>
      </c>
      <c r="P415" s="31">
        <v>46006</v>
      </c>
      <c r="Q415" s="31"/>
      <c r="R415" s="29" t="s">
        <v>1627</v>
      </c>
      <c r="S415" s="32">
        <v>0</v>
      </c>
      <c r="T415" s="33">
        <v>4.5999999999999996</v>
      </c>
      <c r="U415" s="27">
        <v>26.909999999999997</v>
      </c>
      <c r="V415" s="27">
        <v>80.72999999999999</v>
      </c>
      <c r="W415" s="27">
        <v>107.63999999999999</v>
      </c>
    </row>
    <row r="416" spans="1:23" s="62" customFormat="1">
      <c r="A416" s="28">
        <v>1310</v>
      </c>
      <c r="B416" s="29" t="s">
        <v>1628</v>
      </c>
      <c r="C416" s="29" t="s">
        <v>1629</v>
      </c>
      <c r="D416" s="29" t="s">
        <v>25</v>
      </c>
      <c r="E416" s="29" t="s">
        <v>26</v>
      </c>
      <c r="F416" s="29" t="s">
        <v>27</v>
      </c>
      <c r="G416" s="29" t="s">
        <v>28</v>
      </c>
      <c r="H416" s="29" t="s">
        <v>39</v>
      </c>
      <c r="I416" s="29" t="s">
        <v>40</v>
      </c>
      <c r="J416" s="30">
        <v>19266983.859999999</v>
      </c>
      <c r="K416" s="29" t="s">
        <v>1630</v>
      </c>
      <c r="L416" s="29" t="s">
        <v>128</v>
      </c>
      <c r="M416" s="38" t="s">
        <v>691</v>
      </c>
      <c r="N416" s="51">
        <v>6.7</v>
      </c>
      <c r="O416" s="31">
        <v>45813</v>
      </c>
      <c r="P416" s="31">
        <v>46178</v>
      </c>
      <c r="Q416" s="31"/>
      <c r="R416" s="29" t="s">
        <v>1631</v>
      </c>
      <c r="S416" s="32">
        <v>0</v>
      </c>
      <c r="T416" s="33">
        <v>6.7</v>
      </c>
      <c r="U416" s="27">
        <v>39.195</v>
      </c>
      <c r="V416" s="27">
        <v>117.58500000000001</v>
      </c>
      <c r="W416" s="27">
        <v>156.78</v>
      </c>
    </row>
    <row r="417" spans="1:23">
      <c r="A417" s="28">
        <v>1312</v>
      </c>
      <c r="B417" s="29" t="s">
        <v>1632</v>
      </c>
      <c r="C417" s="29" t="s">
        <v>1633</v>
      </c>
      <c r="D417" s="29" t="s">
        <v>25</v>
      </c>
      <c r="E417" s="29" t="s">
        <v>26</v>
      </c>
      <c r="F417" s="29" t="s">
        <v>27</v>
      </c>
      <c r="G417" s="29" t="s">
        <v>28</v>
      </c>
      <c r="H417" s="29" t="s">
        <v>39</v>
      </c>
      <c r="I417" s="29" t="s">
        <v>40</v>
      </c>
      <c r="J417" s="30">
        <v>22820683.02</v>
      </c>
      <c r="K417" s="37" t="s">
        <v>1611</v>
      </c>
      <c r="L417" s="29" t="s">
        <v>128</v>
      </c>
      <c r="M417" s="38" t="s">
        <v>691</v>
      </c>
      <c r="N417" s="51">
        <v>19.3</v>
      </c>
      <c r="O417" s="31">
        <v>45813</v>
      </c>
      <c r="P417" s="31">
        <v>46178</v>
      </c>
      <c r="Q417" s="31"/>
      <c r="R417" s="29" t="s">
        <v>1634</v>
      </c>
      <c r="S417" s="32">
        <v>0</v>
      </c>
      <c r="T417" s="33">
        <v>19.3</v>
      </c>
      <c r="U417" s="27">
        <v>112.905</v>
      </c>
      <c r="V417" s="27">
        <v>338.71500000000003</v>
      </c>
      <c r="W417" s="27">
        <v>451.62</v>
      </c>
    </row>
    <row r="418" spans="1:23">
      <c r="A418" s="28">
        <v>1314</v>
      </c>
      <c r="B418" s="29" t="s">
        <v>1635</v>
      </c>
      <c r="C418" s="29" t="s">
        <v>1636</v>
      </c>
      <c r="D418" s="29" t="s">
        <v>25</v>
      </c>
      <c r="E418" s="29" t="s">
        <v>26</v>
      </c>
      <c r="F418" s="29" t="s">
        <v>27</v>
      </c>
      <c r="G418" s="29" t="s">
        <v>28</v>
      </c>
      <c r="H418" s="29" t="s">
        <v>39</v>
      </c>
      <c r="I418" s="29" t="s">
        <v>40</v>
      </c>
      <c r="J418" s="30">
        <v>10128596.35</v>
      </c>
      <c r="K418" s="29" t="s">
        <v>1637</v>
      </c>
      <c r="L418" s="29" t="s">
        <v>128</v>
      </c>
      <c r="M418" s="29" t="s">
        <v>1638</v>
      </c>
      <c r="N418" s="51">
        <v>6.15</v>
      </c>
      <c r="O418" s="31">
        <v>45761</v>
      </c>
      <c r="P418" s="31">
        <v>46022</v>
      </c>
      <c r="Q418" s="31"/>
      <c r="R418" s="29" t="s">
        <v>1639</v>
      </c>
      <c r="S418" s="32">
        <v>0</v>
      </c>
      <c r="T418" s="33">
        <v>6.15</v>
      </c>
      <c r="U418" s="27">
        <v>35.977499999999999</v>
      </c>
      <c r="V418" s="27">
        <v>107.9325</v>
      </c>
      <c r="W418" s="27">
        <v>143.91</v>
      </c>
    </row>
    <row r="419" spans="1:23">
      <c r="A419" s="28">
        <v>1315</v>
      </c>
      <c r="B419" s="29" t="s">
        <v>1640</v>
      </c>
      <c r="C419" s="29" t="s">
        <v>1641</v>
      </c>
      <c r="D419" s="29" t="s">
        <v>25</v>
      </c>
      <c r="E419" s="29" t="s">
        <v>26</v>
      </c>
      <c r="F419" s="29" t="s">
        <v>27</v>
      </c>
      <c r="G419" s="29" t="s">
        <v>28</v>
      </c>
      <c r="H419" s="29" t="s">
        <v>46</v>
      </c>
      <c r="I419" s="29" t="s">
        <v>40</v>
      </c>
      <c r="J419" s="30">
        <v>3918524.55</v>
      </c>
      <c r="K419" s="29" t="s">
        <v>1642</v>
      </c>
      <c r="L419" s="29" t="s">
        <v>128</v>
      </c>
      <c r="M419" s="29" t="s">
        <v>691</v>
      </c>
      <c r="N419" s="51">
        <v>2.15</v>
      </c>
      <c r="O419" s="31">
        <v>45762</v>
      </c>
      <c r="P419" s="31">
        <v>46006</v>
      </c>
      <c r="Q419" s="31"/>
      <c r="R419" s="29" t="s">
        <v>1643</v>
      </c>
      <c r="S419" s="32">
        <v>0</v>
      </c>
      <c r="T419" s="33">
        <v>2.15</v>
      </c>
      <c r="U419" s="27">
        <v>6.7725</v>
      </c>
      <c r="V419" s="27">
        <v>20.317499999999999</v>
      </c>
      <c r="W419" s="27">
        <v>27.09</v>
      </c>
    </row>
    <row r="420" spans="1:23">
      <c r="A420" s="28">
        <v>1316</v>
      </c>
      <c r="B420" s="29" t="s">
        <v>1644</v>
      </c>
      <c r="C420" s="29" t="s">
        <v>1645</v>
      </c>
      <c r="D420" s="29" t="s">
        <v>25</v>
      </c>
      <c r="E420" s="29" t="s">
        <v>26</v>
      </c>
      <c r="F420" s="29" t="s">
        <v>27</v>
      </c>
      <c r="G420" s="29" t="s">
        <v>28</v>
      </c>
      <c r="H420" s="29" t="s">
        <v>39</v>
      </c>
      <c r="I420" s="29" t="s">
        <v>40</v>
      </c>
      <c r="J420" s="30">
        <v>27854158.239999998</v>
      </c>
      <c r="K420" s="29" t="s">
        <v>811</v>
      </c>
      <c r="L420" s="29" t="s">
        <v>150</v>
      </c>
      <c r="M420" s="38" t="s">
        <v>691</v>
      </c>
      <c r="N420" s="51">
        <v>8.3320000000000007</v>
      </c>
      <c r="O420" s="31">
        <v>45813</v>
      </c>
      <c r="P420" s="31">
        <v>46117</v>
      </c>
      <c r="Q420" s="31"/>
      <c r="R420" s="29" t="s">
        <v>1646</v>
      </c>
      <c r="S420" s="32">
        <v>0</v>
      </c>
      <c r="T420" s="33">
        <v>8.3320000000000007</v>
      </c>
      <c r="U420" s="27">
        <v>48.742200000000004</v>
      </c>
      <c r="V420" s="27">
        <v>146.22660000000002</v>
      </c>
      <c r="W420" s="27">
        <v>194.96880000000002</v>
      </c>
    </row>
    <row r="421" spans="1:23" s="62" customFormat="1">
      <c r="A421" s="55">
        <v>1319</v>
      </c>
      <c r="B421" s="56" t="s">
        <v>1647</v>
      </c>
      <c r="C421" s="56" t="s">
        <v>1648</v>
      </c>
      <c r="D421" s="56" t="s">
        <v>25</v>
      </c>
      <c r="E421" s="56" t="s">
        <v>26</v>
      </c>
      <c r="F421" s="56" t="s">
        <v>27</v>
      </c>
      <c r="G421" s="56" t="s">
        <v>28</v>
      </c>
      <c r="H421" s="56" t="s">
        <v>46</v>
      </c>
      <c r="I421" s="56" t="s">
        <v>40</v>
      </c>
      <c r="J421" s="57">
        <v>9104728.9800000004</v>
      </c>
      <c r="K421" s="56" t="s">
        <v>1649</v>
      </c>
      <c r="L421" s="56" t="s">
        <v>150</v>
      </c>
      <c r="M421" s="56" t="s">
        <v>33</v>
      </c>
      <c r="N421" s="51">
        <v>5.25</v>
      </c>
      <c r="O421" s="58">
        <v>45763</v>
      </c>
      <c r="P421" s="58">
        <v>45950</v>
      </c>
      <c r="Q421" s="58">
        <v>45950</v>
      </c>
      <c r="R421" s="56" t="s">
        <v>1650</v>
      </c>
      <c r="S421" s="59">
        <v>0</v>
      </c>
      <c r="T421" s="60">
        <v>5.25</v>
      </c>
      <c r="U421" s="77">
        <v>16.537499999999998</v>
      </c>
      <c r="V421" s="77">
        <v>49.612499999999997</v>
      </c>
      <c r="W421" s="77">
        <v>66.149999999999991</v>
      </c>
    </row>
    <row r="422" spans="1:23">
      <c r="A422" s="28">
        <v>1321</v>
      </c>
      <c r="B422" s="29" t="s">
        <v>1651</v>
      </c>
      <c r="C422" s="29" t="s">
        <v>1652</v>
      </c>
      <c r="D422" s="29" t="s">
        <v>25</v>
      </c>
      <c r="E422" s="29" t="s">
        <v>26</v>
      </c>
      <c r="F422" s="29" t="s">
        <v>27</v>
      </c>
      <c r="G422" s="29" t="s">
        <v>28</v>
      </c>
      <c r="H422" s="29" t="s">
        <v>39</v>
      </c>
      <c r="I422" s="29" t="s">
        <v>40</v>
      </c>
      <c r="J422" s="30">
        <v>35293889.020000003</v>
      </c>
      <c r="K422" s="29" t="s">
        <v>1653</v>
      </c>
      <c r="L422" s="29" t="s">
        <v>150</v>
      </c>
      <c r="M422" s="29" t="s">
        <v>691</v>
      </c>
      <c r="N422" s="51">
        <v>8.9510000000000005</v>
      </c>
      <c r="O422" s="31">
        <v>45763</v>
      </c>
      <c r="P422" s="31">
        <v>46128</v>
      </c>
      <c r="Q422" s="31"/>
      <c r="R422" s="29" t="s">
        <v>1654</v>
      </c>
      <c r="S422" s="32">
        <v>0</v>
      </c>
      <c r="T422" s="33">
        <v>8.9499999999999993</v>
      </c>
      <c r="U422" s="27">
        <v>52.363349999999997</v>
      </c>
      <c r="V422" s="27">
        <v>157.09004999999999</v>
      </c>
      <c r="W422" s="27">
        <v>209.45339999999999</v>
      </c>
    </row>
    <row r="423" spans="1:23">
      <c r="A423" s="28">
        <v>1322</v>
      </c>
      <c r="B423" s="29" t="s">
        <v>1655</v>
      </c>
      <c r="C423" s="29" t="s">
        <v>1656</v>
      </c>
      <c r="D423" s="29" t="s">
        <v>25</v>
      </c>
      <c r="E423" s="29" t="s">
        <v>26</v>
      </c>
      <c r="F423" s="29" t="s">
        <v>27</v>
      </c>
      <c r="G423" s="29" t="s">
        <v>28</v>
      </c>
      <c r="H423" s="29" t="s">
        <v>39</v>
      </c>
      <c r="I423" s="29" t="s">
        <v>40</v>
      </c>
      <c r="J423" s="30">
        <v>25140684.989999998</v>
      </c>
      <c r="K423" s="29" t="s">
        <v>1657</v>
      </c>
      <c r="L423" s="29" t="s">
        <v>355</v>
      </c>
      <c r="M423" s="29" t="s">
        <v>691</v>
      </c>
      <c r="N423" s="51">
        <v>8.1150000000000002</v>
      </c>
      <c r="O423" s="31">
        <v>45894</v>
      </c>
      <c r="P423" s="31">
        <v>46198</v>
      </c>
      <c r="Q423" s="31"/>
      <c r="R423" s="29" t="s">
        <v>1658</v>
      </c>
      <c r="S423" s="32">
        <v>0</v>
      </c>
      <c r="T423" s="33">
        <v>8.1150000000000002</v>
      </c>
      <c r="U423" s="27">
        <v>48</v>
      </c>
      <c r="V423" s="27">
        <v>143</v>
      </c>
      <c r="W423" s="27">
        <v>191</v>
      </c>
    </row>
    <row r="424" spans="1:23">
      <c r="A424" s="28">
        <v>1323</v>
      </c>
      <c r="B424" s="29" t="s">
        <v>1659</v>
      </c>
      <c r="C424" s="29" t="s">
        <v>1660</v>
      </c>
      <c r="D424" s="29" t="s">
        <v>25</v>
      </c>
      <c r="E424" s="29" t="s">
        <v>26</v>
      </c>
      <c r="F424" s="29" t="s">
        <v>27</v>
      </c>
      <c r="G424" s="29" t="s">
        <v>28</v>
      </c>
      <c r="H424" s="29" t="s">
        <v>46</v>
      </c>
      <c r="I424" s="29" t="s">
        <v>40</v>
      </c>
      <c r="J424" s="30">
        <v>3702886.57</v>
      </c>
      <c r="K424" s="29" t="s">
        <v>1661</v>
      </c>
      <c r="L424" s="29" t="s">
        <v>355</v>
      </c>
      <c r="M424" s="29" t="s">
        <v>1563</v>
      </c>
      <c r="N424" s="51">
        <v>6.1</v>
      </c>
      <c r="O424" s="31">
        <v>45772</v>
      </c>
      <c r="P424" s="31">
        <v>46047</v>
      </c>
      <c r="Q424" s="31"/>
      <c r="R424" s="29" t="s">
        <v>1662</v>
      </c>
      <c r="S424" s="32">
        <v>0</v>
      </c>
      <c r="T424" s="33">
        <v>6.1</v>
      </c>
      <c r="U424" s="27">
        <v>19.215</v>
      </c>
      <c r="V424" s="27">
        <v>57.644999999999996</v>
      </c>
      <c r="W424" s="27">
        <v>76.86</v>
      </c>
    </row>
    <row r="425" spans="1:23">
      <c r="A425" s="28">
        <v>1324</v>
      </c>
      <c r="B425" s="29" t="s">
        <v>1663</v>
      </c>
      <c r="C425" s="29" t="s">
        <v>1664</v>
      </c>
      <c r="D425" s="29" t="s">
        <v>25</v>
      </c>
      <c r="E425" s="29" t="s">
        <v>26</v>
      </c>
      <c r="F425" s="29" t="s">
        <v>27</v>
      </c>
      <c r="G425" s="29" t="s">
        <v>28</v>
      </c>
      <c r="H425" s="29" t="s">
        <v>46</v>
      </c>
      <c r="I425" s="29" t="s">
        <v>40</v>
      </c>
      <c r="J425" s="30">
        <v>15151619.85</v>
      </c>
      <c r="K425" s="29" t="s">
        <v>1665</v>
      </c>
      <c r="L425" s="29" t="s">
        <v>355</v>
      </c>
      <c r="M425" s="29" t="s">
        <v>691</v>
      </c>
      <c r="N425" s="51">
        <v>18.8</v>
      </c>
      <c r="O425" s="31">
        <v>45762</v>
      </c>
      <c r="P425" s="31">
        <v>46068</v>
      </c>
      <c r="Q425" s="31"/>
      <c r="R425" s="29" t="s">
        <v>1666</v>
      </c>
      <c r="S425" s="32">
        <v>0</v>
      </c>
      <c r="T425" s="33">
        <v>18.8</v>
      </c>
      <c r="U425" s="27">
        <v>59.22</v>
      </c>
      <c r="V425" s="27">
        <v>177.66</v>
      </c>
      <c r="W425" s="27">
        <v>236.88</v>
      </c>
    </row>
    <row r="426" spans="1:23">
      <c r="A426" s="28">
        <v>1325</v>
      </c>
      <c r="B426" s="29" t="s">
        <v>1667</v>
      </c>
      <c r="C426" s="29" t="s">
        <v>1668</v>
      </c>
      <c r="D426" s="29" t="s">
        <v>25</v>
      </c>
      <c r="E426" s="29" t="s">
        <v>26</v>
      </c>
      <c r="F426" s="29" t="s">
        <v>27</v>
      </c>
      <c r="G426" s="29" t="s">
        <v>28</v>
      </c>
      <c r="H426" s="29" t="s">
        <v>39</v>
      </c>
      <c r="I426" s="29" t="s">
        <v>40</v>
      </c>
      <c r="J426" s="30">
        <v>25331257.420000002</v>
      </c>
      <c r="K426" s="29" t="s">
        <v>1669</v>
      </c>
      <c r="L426" s="29" t="s">
        <v>355</v>
      </c>
      <c r="M426" s="29" t="s">
        <v>691</v>
      </c>
      <c r="N426" s="51">
        <v>7.6</v>
      </c>
      <c r="O426" s="31">
        <v>45763</v>
      </c>
      <c r="P426" s="31">
        <v>46069</v>
      </c>
      <c r="Q426" s="31"/>
      <c r="R426" s="29" t="s">
        <v>1670</v>
      </c>
      <c r="S426" s="32">
        <v>0</v>
      </c>
      <c r="T426" s="33">
        <v>7.6</v>
      </c>
      <c r="U426" s="27">
        <v>44.459999999999994</v>
      </c>
      <c r="V426" s="27">
        <v>133.38</v>
      </c>
      <c r="W426" s="27">
        <v>177.83999999999997</v>
      </c>
    </row>
    <row r="427" spans="1:23">
      <c r="A427" s="28">
        <v>1326</v>
      </c>
      <c r="B427" s="29" t="s">
        <v>1671</v>
      </c>
      <c r="C427" s="37" t="s">
        <v>1672</v>
      </c>
      <c r="D427" s="29" t="s">
        <v>25</v>
      </c>
      <c r="E427" s="29" t="s">
        <v>26</v>
      </c>
      <c r="F427" s="29" t="s">
        <v>27</v>
      </c>
      <c r="G427" s="29" t="s">
        <v>28</v>
      </c>
      <c r="H427" s="29" t="s">
        <v>46</v>
      </c>
      <c r="I427" s="29" t="s">
        <v>40</v>
      </c>
      <c r="J427" s="30">
        <v>10378164.91</v>
      </c>
      <c r="K427" s="29" t="s">
        <v>1673</v>
      </c>
      <c r="L427" s="29" t="s">
        <v>355</v>
      </c>
      <c r="M427" s="29" t="s">
        <v>691</v>
      </c>
      <c r="N427" s="51">
        <v>19.59</v>
      </c>
      <c r="O427" s="31">
        <v>45955</v>
      </c>
      <c r="P427" s="31">
        <v>46198</v>
      </c>
      <c r="Q427" s="31"/>
      <c r="R427" s="29" t="s">
        <v>1674</v>
      </c>
      <c r="S427" s="32">
        <v>0</v>
      </c>
      <c r="T427" s="33">
        <v>19.59</v>
      </c>
      <c r="U427" s="27">
        <v>62</v>
      </c>
      <c r="V427" s="27">
        <v>186</v>
      </c>
      <c r="W427" s="27">
        <v>248</v>
      </c>
    </row>
    <row r="428" spans="1:23">
      <c r="A428" s="55">
        <v>1327</v>
      </c>
      <c r="B428" s="56" t="s">
        <v>1675</v>
      </c>
      <c r="C428" s="56" t="s">
        <v>1676</v>
      </c>
      <c r="D428" s="56" t="s">
        <v>25</v>
      </c>
      <c r="E428" s="56" t="s">
        <v>26</v>
      </c>
      <c r="F428" s="56" t="s">
        <v>27</v>
      </c>
      <c r="G428" s="56" t="s">
        <v>28</v>
      </c>
      <c r="H428" s="56" t="s">
        <v>39</v>
      </c>
      <c r="I428" s="56" t="s">
        <v>40</v>
      </c>
      <c r="J428" s="57">
        <v>7959718.6900000004</v>
      </c>
      <c r="K428" s="56" t="s">
        <v>1677</v>
      </c>
      <c r="L428" s="56" t="s">
        <v>355</v>
      </c>
      <c r="M428" s="56" t="s">
        <v>33</v>
      </c>
      <c r="N428" s="51">
        <v>2.46</v>
      </c>
      <c r="O428" s="58">
        <v>45762</v>
      </c>
      <c r="P428" s="58">
        <v>45945</v>
      </c>
      <c r="Q428" s="58">
        <v>45945</v>
      </c>
      <c r="R428" s="56" t="s">
        <v>1678</v>
      </c>
      <c r="S428" s="59">
        <v>0</v>
      </c>
      <c r="T428" s="60">
        <v>2.46</v>
      </c>
      <c r="U428" s="77">
        <v>14.390999999999998</v>
      </c>
      <c r="V428" s="77">
        <v>43.172999999999995</v>
      </c>
      <c r="W428" s="77">
        <v>57.563999999999993</v>
      </c>
    </row>
    <row r="429" spans="1:23">
      <c r="A429" s="28">
        <v>1328</v>
      </c>
      <c r="B429" s="29" t="s">
        <v>1679</v>
      </c>
      <c r="C429" s="29" t="s">
        <v>1680</v>
      </c>
      <c r="D429" s="29" t="s">
        <v>25</v>
      </c>
      <c r="E429" s="29" t="s">
        <v>26</v>
      </c>
      <c r="F429" s="29" t="s">
        <v>27</v>
      </c>
      <c r="G429" s="29" t="s">
        <v>28</v>
      </c>
      <c r="H429" s="29" t="s">
        <v>46</v>
      </c>
      <c r="I429" s="29" t="s">
        <v>40</v>
      </c>
      <c r="J429" s="30">
        <v>6920749.0899999999</v>
      </c>
      <c r="K429" s="29" t="s">
        <v>1681</v>
      </c>
      <c r="L429" s="29" t="s">
        <v>355</v>
      </c>
      <c r="M429" s="29" t="s">
        <v>691</v>
      </c>
      <c r="N429" s="51">
        <v>5.8</v>
      </c>
      <c r="O429" s="31">
        <v>45762</v>
      </c>
      <c r="P429" s="31">
        <v>46006</v>
      </c>
      <c r="Q429" s="31"/>
      <c r="R429" s="29" t="s">
        <v>1682</v>
      </c>
      <c r="S429" s="32">
        <v>0</v>
      </c>
      <c r="T429" s="33">
        <v>5.8</v>
      </c>
      <c r="U429" s="27">
        <v>18.27</v>
      </c>
      <c r="V429" s="27">
        <v>54.81</v>
      </c>
      <c r="W429" s="27">
        <v>73.08</v>
      </c>
    </row>
    <row r="430" spans="1:23">
      <c r="A430" s="28">
        <v>1329</v>
      </c>
      <c r="B430" s="29" t="s">
        <v>1683</v>
      </c>
      <c r="C430" s="29" t="s">
        <v>1684</v>
      </c>
      <c r="D430" s="29" t="s">
        <v>25</v>
      </c>
      <c r="E430" s="29" t="s">
        <v>26</v>
      </c>
      <c r="F430" s="29" t="s">
        <v>27</v>
      </c>
      <c r="G430" s="29" t="s">
        <v>28</v>
      </c>
      <c r="H430" s="29" t="s">
        <v>39</v>
      </c>
      <c r="I430" s="29" t="s">
        <v>40</v>
      </c>
      <c r="J430" s="30">
        <v>48268436.200000003</v>
      </c>
      <c r="K430" s="29" t="s">
        <v>1685</v>
      </c>
      <c r="L430" s="29" t="s">
        <v>355</v>
      </c>
      <c r="M430" s="29" t="s">
        <v>691</v>
      </c>
      <c r="N430" s="51">
        <v>15.26</v>
      </c>
      <c r="O430" s="31">
        <v>45763</v>
      </c>
      <c r="P430" s="31">
        <v>46219</v>
      </c>
      <c r="Q430" s="31"/>
      <c r="R430" s="29" t="s">
        <v>1686</v>
      </c>
      <c r="S430" s="32">
        <v>0</v>
      </c>
      <c r="T430" s="33">
        <v>15.26</v>
      </c>
      <c r="U430" s="27">
        <v>89.270999999999987</v>
      </c>
      <c r="V430" s="27">
        <v>267.81299999999999</v>
      </c>
      <c r="W430" s="27">
        <v>357.08399999999995</v>
      </c>
    </row>
    <row r="431" spans="1:23">
      <c r="A431" s="28">
        <v>1330</v>
      </c>
      <c r="B431" s="29" t="s">
        <v>1687</v>
      </c>
      <c r="C431" s="29" t="s">
        <v>1688</v>
      </c>
      <c r="D431" s="29" t="s">
        <v>25</v>
      </c>
      <c r="E431" s="29" t="s">
        <v>26</v>
      </c>
      <c r="F431" s="29" t="s">
        <v>27</v>
      </c>
      <c r="G431" s="29" t="s">
        <v>28</v>
      </c>
      <c r="H431" s="29" t="s">
        <v>39</v>
      </c>
      <c r="I431" s="29" t="s">
        <v>40</v>
      </c>
      <c r="J431" s="30">
        <v>21298014.27</v>
      </c>
      <c r="K431" s="29" t="s">
        <v>1689</v>
      </c>
      <c r="L431" s="29" t="s">
        <v>355</v>
      </c>
      <c r="M431" s="29" t="s">
        <v>1638</v>
      </c>
      <c r="N431" s="51">
        <v>5.0659999999999998</v>
      </c>
      <c r="O431" s="31">
        <v>45763</v>
      </c>
      <c r="P431" s="31">
        <v>46007</v>
      </c>
      <c r="Q431" s="31"/>
      <c r="R431" s="29" t="s">
        <v>1690</v>
      </c>
      <c r="S431" s="32">
        <v>0</v>
      </c>
      <c r="T431" s="33">
        <v>5.07</v>
      </c>
      <c r="U431" s="27">
        <v>29.636099999999999</v>
      </c>
      <c r="V431" s="27">
        <v>88.908299999999997</v>
      </c>
      <c r="W431" s="27">
        <v>118.5444</v>
      </c>
    </row>
    <row r="432" spans="1:23">
      <c r="A432" s="28">
        <v>1332</v>
      </c>
      <c r="B432" s="29" t="s">
        <v>1691</v>
      </c>
      <c r="C432" s="29" t="s">
        <v>1692</v>
      </c>
      <c r="D432" s="29" t="s">
        <v>25</v>
      </c>
      <c r="E432" s="29" t="s">
        <v>26</v>
      </c>
      <c r="F432" s="29" t="s">
        <v>27</v>
      </c>
      <c r="G432" s="29" t="s">
        <v>28</v>
      </c>
      <c r="H432" s="29" t="s">
        <v>39</v>
      </c>
      <c r="I432" s="29" t="s">
        <v>40</v>
      </c>
      <c r="J432" s="30">
        <v>11126062.640000001</v>
      </c>
      <c r="K432" s="29" t="s">
        <v>1693</v>
      </c>
      <c r="L432" s="29" t="s">
        <v>355</v>
      </c>
      <c r="M432" s="29" t="s">
        <v>1563</v>
      </c>
      <c r="N432" s="51">
        <v>5.36</v>
      </c>
      <c r="O432" s="31">
        <v>45772</v>
      </c>
      <c r="P432" s="31">
        <v>46078</v>
      </c>
      <c r="Q432" s="31"/>
      <c r="R432" s="29" t="s">
        <v>1694</v>
      </c>
      <c r="S432" s="32">
        <v>0</v>
      </c>
      <c r="T432" s="33">
        <v>5.36</v>
      </c>
      <c r="U432" s="27">
        <v>31.356000000000002</v>
      </c>
      <c r="V432" s="27">
        <v>94.068000000000012</v>
      </c>
      <c r="W432" s="27">
        <v>125.42400000000001</v>
      </c>
    </row>
    <row r="433" spans="1:23">
      <c r="A433" s="28">
        <v>1334</v>
      </c>
      <c r="B433" s="29" t="s">
        <v>1695</v>
      </c>
      <c r="C433" s="29" t="s">
        <v>1696</v>
      </c>
      <c r="D433" s="29" t="s">
        <v>25</v>
      </c>
      <c r="E433" s="29" t="s">
        <v>26</v>
      </c>
      <c r="F433" s="29" t="s">
        <v>27</v>
      </c>
      <c r="G433" s="29" t="s">
        <v>28</v>
      </c>
      <c r="H433" s="29" t="s">
        <v>39</v>
      </c>
      <c r="I433" s="29" t="s">
        <v>40</v>
      </c>
      <c r="J433" s="30">
        <v>15898908.949999999</v>
      </c>
      <c r="K433" s="29" t="s">
        <v>1697</v>
      </c>
      <c r="L433" s="29" t="s">
        <v>396</v>
      </c>
      <c r="M433" s="29" t="s">
        <v>691</v>
      </c>
      <c r="N433" s="51">
        <v>8.16</v>
      </c>
      <c r="O433" s="31">
        <v>45894</v>
      </c>
      <c r="P433" s="31">
        <v>46259</v>
      </c>
      <c r="Q433" s="31"/>
      <c r="R433" s="29" t="s">
        <v>1698</v>
      </c>
      <c r="S433" s="32">
        <v>0</v>
      </c>
      <c r="T433" s="33">
        <v>8.16</v>
      </c>
      <c r="U433" s="27">
        <v>48</v>
      </c>
      <c r="V433" s="27">
        <v>144</v>
      </c>
      <c r="W433" s="27">
        <v>192</v>
      </c>
    </row>
    <row r="434" spans="1:23">
      <c r="A434" s="28">
        <v>1338</v>
      </c>
      <c r="B434" s="29" t="s">
        <v>1699</v>
      </c>
      <c r="C434" s="29" t="s">
        <v>1700</v>
      </c>
      <c r="D434" s="29" t="s">
        <v>25</v>
      </c>
      <c r="E434" s="29" t="s">
        <v>26</v>
      </c>
      <c r="F434" s="29" t="s">
        <v>27</v>
      </c>
      <c r="G434" s="29" t="s">
        <v>28</v>
      </c>
      <c r="H434" s="29" t="s">
        <v>39</v>
      </c>
      <c r="I434" s="29" t="s">
        <v>40</v>
      </c>
      <c r="J434" s="30">
        <v>15433403.470000001</v>
      </c>
      <c r="K434" s="29" t="s">
        <v>1701</v>
      </c>
      <c r="L434" s="29" t="s">
        <v>396</v>
      </c>
      <c r="M434" s="29" t="s">
        <v>691</v>
      </c>
      <c r="N434" s="51">
        <v>5.56</v>
      </c>
      <c r="O434" s="31">
        <v>45772</v>
      </c>
      <c r="P434" s="31">
        <v>46137</v>
      </c>
      <c r="Q434" s="31"/>
      <c r="R434" s="29" t="s">
        <v>1702</v>
      </c>
      <c r="S434" s="32">
        <v>0</v>
      </c>
      <c r="T434" s="33">
        <v>5.56</v>
      </c>
      <c r="U434" s="27">
        <v>32.525999999999996</v>
      </c>
      <c r="V434" s="27">
        <v>97.577999999999989</v>
      </c>
      <c r="W434" s="27">
        <v>130.10399999999998</v>
      </c>
    </row>
    <row r="435" spans="1:23">
      <c r="A435" s="28">
        <v>1340</v>
      </c>
      <c r="B435" s="29" t="s">
        <v>1703</v>
      </c>
      <c r="C435" s="29" t="s">
        <v>1704</v>
      </c>
      <c r="D435" s="29" t="s">
        <v>25</v>
      </c>
      <c r="E435" s="29" t="s">
        <v>26</v>
      </c>
      <c r="F435" s="29" t="s">
        <v>27</v>
      </c>
      <c r="G435" s="29" t="s">
        <v>28</v>
      </c>
      <c r="H435" s="29" t="s">
        <v>46</v>
      </c>
      <c r="I435" s="29" t="s">
        <v>40</v>
      </c>
      <c r="J435" s="30">
        <v>19799854.34</v>
      </c>
      <c r="K435" s="29" t="s">
        <v>1705</v>
      </c>
      <c r="L435" s="29" t="s">
        <v>396</v>
      </c>
      <c r="M435" s="29" t="s">
        <v>691</v>
      </c>
      <c r="N435" s="51">
        <v>28.7</v>
      </c>
      <c r="O435" s="31">
        <v>45772</v>
      </c>
      <c r="P435" s="31">
        <v>46138</v>
      </c>
      <c r="Q435" s="31"/>
      <c r="R435" s="29" t="s">
        <v>739</v>
      </c>
      <c r="S435" s="32">
        <v>0</v>
      </c>
      <c r="T435" s="33">
        <v>28.7</v>
      </c>
      <c r="U435" s="27">
        <v>90.405000000000001</v>
      </c>
      <c r="V435" s="27">
        <v>271.21500000000003</v>
      </c>
      <c r="W435" s="27">
        <v>361.62</v>
      </c>
    </row>
    <row r="436" spans="1:23">
      <c r="A436" s="28">
        <v>1342</v>
      </c>
      <c r="B436" s="29" t="s">
        <v>1706</v>
      </c>
      <c r="C436" s="29" t="s">
        <v>1707</v>
      </c>
      <c r="D436" s="29" t="s">
        <v>25</v>
      </c>
      <c r="E436" s="29" t="s">
        <v>26</v>
      </c>
      <c r="F436" s="29" t="s">
        <v>27</v>
      </c>
      <c r="G436" s="29" t="s">
        <v>28</v>
      </c>
      <c r="H436" s="29" t="s">
        <v>46</v>
      </c>
      <c r="I436" s="29" t="s">
        <v>40</v>
      </c>
      <c r="J436" s="30">
        <v>22013468.670000002</v>
      </c>
      <c r="K436" s="29" t="s">
        <v>1708</v>
      </c>
      <c r="L436" s="29" t="s">
        <v>396</v>
      </c>
      <c r="M436" s="29" t="s">
        <v>691</v>
      </c>
      <c r="N436" s="51">
        <v>21.7</v>
      </c>
      <c r="O436" s="31">
        <v>45758</v>
      </c>
      <c r="P436" s="31">
        <v>46064</v>
      </c>
      <c r="Q436" s="31"/>
      <c r="R436" s="29" t="s">
        <v>1709</v>
      </c>
      <c r="S436" s="32">
        <v>0</v>
      </c>
      <c r="T436" s="33">
        <v>21.7</v>
      </c>
      <c r="U436" s="27">
        <v>68.35499999999999</v>
      </c>
      <c r="V436" s="27">
        <v>205.06499999999997</v>
      </c>
      <c r="W436" s="27">
        <v>273.41999999999996</v>
      </c>
    </row>
    <row r="437" spans="1:23">
      <c r="A437" s="28">
        <v>1346</v>
      </c>
      <c r="B437" s="29" t="s">
        <v>1710</v>
      </c>
      <c r="C437" s="29" t="s">
        <v>1711</v>
      </c>
      <c r="D437" s="29" t="s">
        <v>25</v>
      </c>
      <c r="E437" s="29" t="s">
        <v>26</v>
      </c>
      <c r="F437" s="29" t="s">
        <v>27</v>
      </c>
      <c r="G437" s="29" t="s">
        <v>28</v>
      </c>
      <c r="H437" s="29" t="s">
        <v>39</v>
      </c>
      <c r="I437" s="29" t="s">
        <v>40</v>
      </c>
      <c r="J437" s="30">
        <v>31016828.809999999</v>
      </c>
      <c r="K437" s="29" t="s">
        <v>1712</v>
      </c>
      <c r="L437" s="29" t="s">
        <v>42</v>
      </c>
      <c r="M437" s="29" t="s">
        <v>1563</v>
      </c>
      <c r="N437" s="51">
        <v>15.63</v>
      </c>
      <c r="O437" s="31">
        <v>45772</v>
      </c>
      <c r="P437" s="31">
        <v>46228</v>
      </c>
      <c r="Q437" s="31"/>
      <c r="R437" s="29" t="s">
        <v>1713</v>
      </c>
      <c r="S437" s="32">
        <v>0</v>
      </c>
      <c r="T437" s="33">
        <v>15.63</v>
      </c>
      <c r="U437" s="27">
        <v>91.435500000000005</v>
      </c>
      <c r="V437" s="27">
        <v>274.30650000000003</v>
      </c>
      <c r="W437" s="27">
        <v>365.74200000000002</v>
      </c>
    </row>
    <row r="438" spans="1:23">
      <c r="A438" s="28">
        <v>1351</v>
      </c>
      <c r="B438" s="29" t="s">
        <v>1714</v>
      </c>
      <c r="C438" s="29" t="s">
        <v>1715</v>
      </c>
      <c r="D438" s="29" t="s">
        <v>25</v>
      </c>
      <c r="E438" s="29" t="s">
        <v>26</v>
      </c>
      <c r="F438" s="29" t="s">
        <v>27</v>
      </c>
      <c r="G438" s="29" t="s">
        <v>28</v>
      </c>
      <c r="H438" s="29" t="s">
        <v>39</v>
      </c>
      <c r="I438" s="29" t="s">
        <v>40</v>
      </c>
      <c r="J438" s="30">
        <v>27043275.280000001</v>
      </c>
      <c r="K438" s="29" t="s">
        <v>1716</v>
      </c>
      <c r="L438" s="29" t="s">
        <v>42</v>
      </c>
      <c r="M438" s="29" t="s">
        <v>691</v>
      </c>
      <c r="N438" s="51">
        <v>9.3000000000000007</v>
      </c>
      <c r="O438" s="31">
        <v>45772</v>
      </c>
      <c r="P438" s="31">
        <v>46137</v>
      </c>
      <c r="Q438" s="31"/>
      <c r="R438" s="29" t="s">
        <v>1717</v>
      </c>
      <c r="S438" s="32">
        <v>0</v>
      </c>
      <c r="T438" s="33">
        <v>9.3000000000000007</v>
      </c>
      <c r="U438" s="27">
        <v>54.405000000000001</v>
      </c>
      <c r="V438" s="27">
        <v>163.215</v>
      </c>
      <c r="W438" s="27">
        <v>217.62</v>
      </c>
    </row>
    <row r="439" spans="1:23">
      <c r="A439" s="28">
        <v>1353</v>
      </c>
      <c r="B439" s="29" t="s">
        <v>1718</v>
      </c>
      <c r="C439" s="29" t="s">
        <v>1719</v>
      </c>
      <c r="D439" s="29" t="s">
        <v>25</v>
      </c>
      <c r="E439" s="29" t="s">
        <v>26</v>
      </c>
      <c r="F439" s="29" t="s">
        <v>27</v>
      </c>
      <c r="G439" s="29" t="s">
        <v>28</v>
      </c>
      <c r="H439" s="29" t="s">
        <v>46</v>
      </c>
      <c r="I439" s="29" t="s">
        <v>40</v>
      </c>
      <c r="J439" s="30">
        <v>4096739</v>
      </c>
      <c r="K439" s="29" t="s">
        <v>1252</v>
      </c>
      <c r="L439" s="29" t="s">
        <v>42</v>
      </c>
      <c r="M439" s="29" t="s">
        <v>1563</v>
      </c>
      <c r="N439" s="51">
        <v>2.8</v>
      </c>
      <c r="O439" s="31">
        <v>45762</v>
      </c>
      <c r="P439" s="31">
        <v>46068</v>
      </c>
      <c r="Q439" s="31"/>
      <c r="R439" s="29" t="s">
        <v>1720</v>
      </c>
      <c r="S439" s="32">
        <v>0</v>
      </c>
      <c r="T439" s="33">
        <v>2.8</v>
      </c>
      <c r="U439" s="27">
        <v>8.8199999999999985</v>
      </c>
      <c r="V439" s="27">
        <v>26.459999999999994</v>
      </c>
      <c r="W439" s="27">
        <v>35.279999999999994</v>
      </c>
    </row>
    <row r="440" spans="1:23">
      <c r="A440" s="28">
        <v>1354</v>
      </c>
      <c r="B440" s="29" t="s">
        <v>1721</v>
      </c>
      <c r="C440" s="29" t="s">
        <v>1722</v>
      </c>
      <c r="D440" s="29" t="s">
        <v>25</v>
      </c>
      <c r="E440" s="29" t="s">
        <v>26</v>
      </c>
      <c r="F440" s="29" t="s">
        <v>27</v>
      </c>
      <c r="G440" s="29" t="s">
        <v>28</v>
      </c>
      <c r="H440" s="29" t="s">
        <v>46</v>
      </c>
      <c r="I440" s="29" t="s">
        <v>40</v>
      </c>
      <c r="J440" s="30">
        <v>7296047.8099999996</v>
      </c>
      <c r="K440" s="29" t="s">
        <v>985</v>
      </c>
      <c r="L440" s="29" t="s">
        <v>42</v>
      </c>
      <c r="M440" s="29" t="s">
        <v>1563</v>
      </c>
      <c r="N440" s="51">
        <v>8.18</v>
      </c>
      <c r="O440" s="31">
        <v>45772</v>
      </c>
      <c r="P440" s="31">
        <v>46016</v>
      </c>
      <c r="Q440" s="31"/>
      <c r="R440" s="29" t="s">
        <v>1723</v>
      </c>
      <c r="S440" s="32">
        <v>0</v>
      </c>
      <c r="T440" s="33">
        <v>8.18</v>
      </c>
      <c r="U440" s="27">
        <v>25.766999999999999</v>
      </c>
      <c r="V440" s="27">
        <v>77.301000000000002</v>
      </c>
      <c r="W440" s="27">
        <v>103.068</v>
      </c>
    </row>
    <row r="441" spans="1:23">
      <c r="A441" s="28">
        <v>1357</v>
      </c>
      <c r="B441" s="29" t="s">
        <v>1724</v>
      </c>
      <c r="C441" s="29" t="s">
        <v>1725</v>
      </c>
      <c r="D441" s="29" t="s">
        <v>25</v>
      </c>
      <c r="E441" s="29" t="s">
        <v>26</v>
      </c>
      <c r="F441" s="29" t="s">
        <v>27</v>
      </c>
      <c r="G441" s="29" t="s">
        <v>28</v>
      </c>
      <c r="H441" s="29" t="s">
        <v>46</v>
      </c>
      <c r="I441" s="29" t="s">
        <v>40</v>
      </c>
      <c r="J441" s="30">
        <v>21781618.530000001</v>
      </c>
      <c r="K441" s="29" t="s">
        <v>1726</v>
      </c>
      <c r="L441" s="29" t="s">
        <v>137</v>
      </c>
      <c r="M441" s="29" t="s">
        <v>691</v>
      </c>
      <c r="N441" s="51">
        <v>13.54</v>
      </c>
      <c r="O441" s="31">
        <v>45763</v>
      </c>
      <c r="P441" s="31">
        <v>46128</v>
      </c>
      <c r="Q441" s="31"/>
      <c r="R441" s="29" t="s">
        <v>1727</v>
      </c>
      <c r="S441" s="32">
        <v>0</v>
      </c>
      <c r="T441" s="33">
        <v>13.54</v>
      </c>
      <c r="U441" s="27">
        <v>42.650999999999996</v>
      </c>
      <c r="V441" s="27">
        <v>127.95299999999999</v>
      </c>
      <c r="W441" s="27">
        <v>170.60399999999998</v>
      </c>
    </row>
    <row r="442" spans="1:23">
      <c r="A442" s="28">
        <v>1362</v>
      </c>
      <c r="B442" s="29" t="s">
        <v>1728</v>
      </c>
      <c r="C442" s="29" t="s">
        <v>1729</v>
      </c>
      <c r="D442" s="29" t="s">
        <v>25</v>
      </c>
      <c r="E442" s="29" t="s">
        <v>26</v>
      </c>
      <c r="F442" s="29" t="s">
        <v>27</v>
      </c>
      <c r="G442" s="29" t="s">
        <v>28</v>
      </c>
      <c r="H442" s="29" t="s">
        <v>46</v>
      </c>
      <c r="I442" s="29" t="s">
        <v>40</v>
      </c>
      <c r="J442" s="30">
        <v>26082840.390000001</v>
      </c>
      <c r="K442" s="29" t="s">
        <v>1730</v>
      </c>
      <c r="L442" s="29" t="s">
        <v>83</v>
      </c>
      <c r="M442" s="29" t="s">
        <v>691</v>
      </c>
      <c r="N442" s="51">
        <v>19.600000000000001</v>
      </c>
      <c r="O442" s="31">
        <v>45756</v>
      </c>
      <c r="P442" s="31">
        <v>46090</v>
      </c>
      <c r="Q442" s="31"/>
      <c r="R442" s="29" t="s">
        <v>1731</v>
      </c>
      <c r="S442" s="32">
        <v>0</v>
      </c>
      <c r="T442" s="33">
        <v>19.600000000000001</v>
      </c>
      <c r="U442" s="27">
        <v>61.74</v>
      </c>
      <c r="V442" s="27">
        <v>185.22</v>
      </c>
      <c r="W442" s="27">
        <v>246.96</v>
      </c>
    </row>
    <row r="443" spans="1:23">
      <c r="A443" s="28">
        <v>1365</v>
      </c>
      <c r="B443" s="29" t="s">
        <v>1732</v>
      </c>
      <c r="C443" s="29" t="s">
        <v>1733</v>
      </c>
      <c r="D443" s="29" t="s">
        <v>25</v>
      </c>
      <c r="E443" s="29" t="s">
        <v>26</v>
      </c>
      <c r="F443" s="29" t="s">
        <v>27</v>
      </c>
      <c r="G443" s="29" t="s">
        <v>28</v>
      </c>
      <c r="H443" s="29" t="s">
        <v>39</v>
      </c>
      <c r="I443" s="29" t="s">
        <v>40</v>
      </c>
      <c r="J443" s="30">
        <v>96346906.609999999</v>
      </c>
      <c r="K443" s="29" t="s">
        <v>1734</v>
      </c>
      <c r="L443" s="29" t="s">
        <v>83</v>
      </c>
      <c r="M443" s="29" t="s">
        <v>1563</v>
      </c>
      <c r="N443" s="51">
        <v>29.55</v>
      </c>
      <c r="O443" s="31">
        <v>45772</v>
      </c>
      <c r="P443" s="31">
        <v>46228</v>
      </c>
      <c r="Q443" s="31"/>
      <c r="R443" s="29" t="s">
        <v>1735</v>
      </c>
      <c r="S443" s="32">
        <v>0</v>
      </c>
      <c r="T443" s="33">
        <v>29.55</v>
      </c>
      <c r="U443" s="45">
        <v>172.86750000000001</v>
      </c>
      <c r="V443" s="45">
        <v>518.60249999999996</v>
      </c>
      <c r="W443" s="45">
        <v>691.47</v>
      </c>
    </row>
    <row r="444" spans="1:23">
      <c r="A444" s="55">
        <v>1368</v>
      </c>
      <c r="B444" s="56" t="s">
        <v>1736</v>
      </c>
      <c r="C444" s="56" t="s">
        <v>1737</v>
      </c>
      <c r="D444" s="56" t="s">
        <v>25</v>
      </c>
      <c r="E444" s="56" t="s">
        <v>26</v>
      </c>
      <c r="F444" s="56" t="s">
        <v>27</v>
      </c>
      <c r="G444" s="56" t="s">
        <v>28</v>
      </c>
      <c r="H444" s="56" t="s">
        <v>39</v>
      </c>
      <c r="I444" s="56" t="s">
        <v>40</v>
      </c>
      <c r="J444" s="57">
        <v>64186968.75</v>
      </c>
      <c r="K444" s="56" t="s">
        <v>1738</v>
      </c>
      <c r="L444" s="56" t="s">
        <v>128</v>
      </c>
      <c r="M444" s="56" t="s">
        <v>1563</v>
      </c>
      <c r="N444" s="51">
        <v>25.94</v>
      </c>
      <c r="O444" s="58">
        <v>45772</v>
      </c>
      <c r="P444" s="58">
        <v>46228</v>
      </c>
      <c r="Q444" s="58"/>
      <c r="R444" s="56" t="s">
        <v>1739</v>
      </c>
      <c r="S444" s="59">
        <v>0</v>
      </c>
      <c r="T444" s="60">
        <v>25.94</v>
      </c>
      <c r="U444" s="61">
        <v>151.749</v>
      </c>
      <c r="V444" s="61">
        <v>455.24699999999996</v>
      </c>
      <c r="W444" s="61">
        <v>606.99599999999998</v>
      </c>
    </row>
    <row r="445" spans="1:23">
      <c r="A445" s="28">
        <v>1370</v>
      </c>
      <c r="B445" s="29" t="s">
        <v>1740</v>
      </c>
      <c r="C445" s="29" t="s">
        <v>1741</v>
      </c>
      <c r="D445" s="29" t="s">
        <v>25</v>
      </c>
      <c r="E445" s="29" t="s">
        <v>26</v>
      </c>
      <c r="F445" s="29" t="s">
        <v>27</v>
      </c>
      <c r="G445" s="29" t="s">
        <v>28</v>
      </c>
      <c r="H445" s="29" t="s">
        <v>39</v>
      </c>
      <c r="I445" s="29" t="s">
        <v>40</v>
      </c>
      <c r="J445" s="30">
        <v>11374433.449999999</v>
      </c>
      <c r="K445" s="29" t="s">
        <v>172</v>
      </c>
      <c r="L445" s="29" t="s">
        <v>42</v>
      </c>
      <c r="M445" s="29" t="s">
        <v>1563</v>
      </c>
      <c r="N445" s="51">
        <v>3.9420000000000002</v>
      </c>
      <c r="O445" s="31">
        <v>45772</v>
      </c>
      <c r="P445" s="31">
        <v>46078</v>
      </c>
      <c r="Q445" s="31"/>
      <c r="R445" s="29" t="s">
        <v>1742</v>
      </c>
      <c r="S445" s="32">
        <v>0</v>
      </c>
      <c r="T445" s="33">
        <v>3.94</v>
      </c>
      <c r="U445" s="45">
        <v>23.060700000000001</v>
      </c>
      <c r="V445" s="45">
        <v>69.182100000000005</v>
      </c>
      <c r="W445" s="45">
        <v>92.242800000000003</v>
      </c>
    </row>
    <row r="446" spans="1:23">
      <c r="A446" s="28">
        <v>1371</v>
      </c>
      <c r="B446" s="29" t="s">
        <v>1743</v>
      </c>
      <c r="C446" s="29" t="s">
        <v>1744</v>
      </c>
      <c r="D446" s="29" t="s">
        <v>25</v>
      </c>
      <c r="E446" s="29" t="s">
        <v>26</v>
      </c>
      <c r="F446" s="29" t="s">
        <v>27</v>
      </c>
      <c r="G446" s="29" t="s">
        <v>28</v>
      </c>
      <c r="H446" s="29" t="s">
        <v>39</v>
      </c>
      <c r="I446" s="29" t="s">
        <v>40</v>
      </c>
      <c r="J446" s="30">
        <v>7406794.4900000002</v>
      </c>
      <c r="K446" s="29" t="s">
        <v>1745</v>
      </c>
      <c r="L446" s="29" t="s">
        <v>102</v>
      </c>
      <c r="M446" s="29" t="s">
        <v>691</v>
      </c>
      <c r="N446" s="51">
        <v>1.4450000000000001</v>
      </c>
      <c r="O446" s="31">
        <v>45807</v>
      </c>
      <c r="P446" s="31">
        <v>46172</v>
      </c>
      <c r="Q446" s="31"/>
      <c r="R446" s="29" t="s">
        <v>1746</v>
      </c>
      <c r="S446" s="32">
        <v>0</v>
      </c>
      <c r="T446" s="33">
        <v>1.4450000000000001</v>
      </c>
      <c r="U446" s="45">
        <v>8.4532500000000006</v>
      </c>
      <c r="V446" s="45">
        <v>25.359750000000002</v>
      </c>
      <c r="W446" s="45">
        <v>33.813000000000002</v>
      </c>
    </row>
    <row r="447" spans="1:23">
      <c r="A447" s="55">
        <v>1426</v>
      </c>
      <c r="B447" s="56" t="s">
        <v>1747</v>
      </c>
      <c r="C447" s="56" t="s">
        <v>1748</v>
      </c>
      <c r="D447" s="56" t="s">
        <v>25</v>
      </c>
      <c r="E447" s="56" t="s">
        <v>26</v>
      </c>
      <c r="F447" s="56" t="s">
        <v>27</v>
      </c>
      <c r="G447" s="56" t="s">
        <v>28</v>
      </c>
      <c r="H447" s="56" t="s">
        <v>29</v>
      </c>
      <c r="I447" s="56" t="s">
        <v>30</v>
      </c>
      <c r="J447" s="57">
        <v>1541865.83</v>
      </c>
      <c r="K447" s="56" t="s">
        <v>1345</v>
      </c>
      <c r="L447" s="56" t="s">
        <v>42</v>
      </c>
      <c r="M447" s="56" t="s">
        <v>33</v>
      </c>
      <c r="N447" s="51">
        <v>0</v>
      </c>
      <c r="O447" s="58">
        <v>45015</v>
      </c>
      <c r="P447" s="58">
        <v>45199</v>
      </c>
      <c r="Q447" s="58">
        <v>45199</v>
      </c>
      <c r="R447" s="56" t="s">
        <v>1346</v>
      </c>
      <c r="S447" s="59">
        <v>66.77</v>
      </c>
      <c r="T447" s="60">
        <v>66.77</v>
      </c>
      <c r="U447" s="77">
        <v>1</v>
      </c>
      <c r="V447" s="77">
        <v>3</v>
      </c>
      <c r="W447" s="77">
        <v>4</v>
      </c>
    </row>
    <row r="448" spans="1:23">
      <c r="A448" s="55">
        <v>1431</v>
      </c>
      <c r="B448" s="56" t="s">
        <v>1749</v>
      </c>
      <c r="C448" s="56" t="s">
        <v>1750</v>
      </c>
      <c r="D448" s="56" t="s">
        <v>25</v>
      </c>
      <c r="E448" s="56" t="s">
        <v>26</v>
      </c>
      <c r="F448" s="56" t="s">
        <v>27</v>
      </c>
      <c r="G448" s="56" t="s">
        <v>28</v>
      </c>
      <c r="H448" s="56" t="s">
        <v>29</v>
      </c>
      <c r="I448" s="56" t="s">
        <v>30</v>
      </c>
      <c r="J448" s="57">
        <v>1146678.6399999999</v>
      </c>
      <c r="K448" s="56" t="s">
        <v>1751</v>
      </c>
      <c r="L448" s="56" t="s">
        <v>48</v>
      </c>
      <c r="M448" s="56" t="s">
        <v>33</v>
      </c>
      <c r="N448" s="51">
        <v>0</v>
      </c>
      <c r="O448" s="58">
        <v>45124</v>
      </c>
      <c r="P448" s="58">
        <v>45308</v>
      </c>
      <c r="Q448" s="58">
        <v>45224</v>
      </c>
      <c r="R448" s="56" t="s">
        <v>1752</v>
      </c>
      <c r="S448" s="59">
        <v>124.8</v>
      </c>
      <c r="T448" s="60">
        <v>124.8</v>
      </c>
      <c r="U448" s="77">
        <v>2</v>
      </c>
      <c r="V448" s="77">
        <v>6</v>
      </c>
      <c r="W448" s="77">
        <v>8</v>
      </c>
    </row>
    <row r="449" spans="1:23">
      <c r="A449" s="55">
        <v>1451</v>
      </c>
      <c r="B449" s="56" t="s">
        <v>1753</v>
      </c>
      <c r="C449" s="56" t="s">
        <v>1754</v>
      </c>
      <c r="D449" s="56" t="s">
        <v>25</v>
      </c>
      <c r="E449" s="56" t="s">
        <v>26</v>
      </c>
      <c r="F449" s="56" t="s">
        <v>27</v>
      </c>
      <c r="G449" s="56" t="s">
        <v>28</v>
      </c>
      <c r="H449" s="56" t="s">
        <v>1314</v>
      </c>
      <c r="I449" s="56" t="s">
        <v>40</v>
      </c>
      <c r="J449" s="57">
        <v>38082490.340000004</v>
      </c>
      <c r="K449" s="56" t="s">
        <v>1755</v>
      </c>
      <c r="L449" s="56" t="s">
        <v>42</v>
      </c>
      <c r="M449" s="56" t="s">
        <v>33</v>
      </c>
      <c r="N449" s="51">
        <v>0.22500000000000001</v>
      </c>
      <c r="O449" s="58">
        <v>44742</v>
      </c>
      <c r="P449" s="58">
        <v>45746</v>
      </c>
      <c r="Q449" s="58">
        <v>45565</v>
      </c>
      <c r="R449" s="56" t="s">
        <v>1756</v>
      </c>
      <c r="S449" s="59">
        <v>0</v>
      </c>
      <c r="T449" s="60">
        <v>0.23</v>
      </c>
      <c r="U449" s="77">
        <v>1</v>
      </c>
      <c r="V449" s="77">
        <v>3</v>
      </c>
      <c r="W449" s="77">
        <v>4</v>
      </c>
    </row>
    <row r="450" spans="1:23">
      <c r="A450" s="55">
        <v>1554</v>
      </c>
      <c r="B450" s="56" t="s">
        <v>1757</v>
      </c>
      <c r="C450" s="56" t="s">
        <v>1758</v>
      </c>
      <c r="D450" s="56" t="s">
        <v>25</v>
      </c>
      <c r="E450" s="56" t="s">
        <v>26</v>
      </c>
      <c r="F450" s="56" t="s">
        <v>27</v>
      </c>
      <c r="G450" s="56" t="s">
        <v>28</v>
      </c>
      <c r="H450" s="56" t="s">
        <v>29</v>
      </c>
      <c r="I450" s="56" t="s">
        <v>30</v>
      </c>
      <c r="J450" s="57">
        <v>271192.74</v>
      </c>
      <c r="K450" s="56" t="s">
        <v>1438</v>
      </c>
      <c r="L450" s="56" t="s">
        <v>150</v>
      </c>
      <c r="M450" s="56" t="s">
        <v>33</v>
      </c>
      <c r="N450" s="51">
        <v>0</v>
      </c>
      <c r="O450" s="58">
        <v>45016</v>
      </c>
      <c r="P450" s="58">
        <v>45199</v>
      </c>
      <c r="Q450" s="58">
        <v>45168</v>
      </c>
      <c r="R450" s="56" t="s">
        <v>1439</v>
      </c>
      <c r="S450" s="59">
        <v>66.150000000000006</v>
      </c>
      <c r="T450" s="60">
        <v>66.150000000000006</v>
      </c>
      <c r="U450" s="77">
        <v>1</v>
      </c>
      <c r="V450" s="77">
        <v>3</v>
      </c>
      <c r="W450" s="77">
        <v>4</v>
      </c>
    </row>
    <row r="451" spans="1:23">
      <c r="A451" s="28">
        <v>1615</v>
      </c>
      <c r="B451" s="29" t="s">
        <v>1759</v>
      </c>
      <c r="C451" s="29" t="s">
        <v>1760</v>
      </c>
      <c r="D451" s="29" t="s">
        <v>25</v>
      </c>
      <c r="E451" s="29" t="s">
        <v>26</v>
      </c>
      <c r="F451" s="29" t="s">
        <v>27</v>
      </c>
      <c r="G451" s="29" t="s">
        <v>28</v>
      </c>
      <c r="H451" s="29" t="s">
        <v>29</v>
      </c>
      <c r="I451" s="29" t="s">
        <v>30</v>
      </c>
      <c r="J451" s="30">
        <v>24476206.899999999</v>
      </c>
      <c r="K451" s="29" t="s">
        <v>1453</v>
      </c>
      <c r="L451" s="29" t="s">
        <v>93</v>
      </c>
      <c r="M451" s="29" t="s">
        <v>691</v>
      </c>
      <c r="N451" s="51">
        <v>0</v>
      </c>
      <c r="O451" s="31">
        <v>45498</v>
      </c>
      <c r="P451" s="31">
        <v>46016</v>
      </c>
      <c r="Q451" s="31"/>
      <c r="R451" s="29" t="s">
        <v>1164</v>
      </c>
      <c r="S451" s="32">
        <v>96.8</v>
      </c>
      <c r="T451" s="33">
        <v>96.8</v>
      </c>
      <c r="U451" s="27">
        <v>10</v>
      </c>
      <c r="V451" s="27">
        <v>30</v>
      </c>
      <c r="W451" s="27">
        <v>40</v>
      </c>
    </row>
    <row r="452" spans="1:23">
      <c r="A452" s="55">
        <v>1631</v>
      </c>
      <c r="B452" s="56" t="s">
        <v>1761</v>
      </c>
      <c r="C452" s="56" t="s">
        <v>1762</v>
      </c>
      <c r="D452" s="56" t="s">
        <v>25</v>
      </c>
      <c r="E452" s="56" t="s">
        <v>26</v>
      </c>
      <c r="F452" s="56" t="s">
        <v>27</v>
      </c>
      <c r="G452" s="56" t="s">
        <v>28</v>
      </c>
      <c r="H452" s="56" t="s">
        <v>29</v>
      </c>
      <c r="I452" s="56" t="s">
        <v>30</v>
      </c>
      <c r="J452" s="57">
        <v>278713.25</v>
      </c>
      <c r="K452" s="56" t="s">
        <v>750</v>
      </c>
      <c r="L452" s="56" t="s">
        <v>48</v>
      </c>
      <c r="M452" s="56" t="s">
        <v>33</v>
      </c>
      <c r="N452" s="51">
        <v>0</v>
      </c>
      <c r="O452" s="58">
        <v>45224</v>
      </c>
      <c r="P452" s="58">
        <v>45285</v>
      </c>
      <c r="Q452" s="58">
        <v>45285</v>
      </c>
      <c r="R452" s="56" t="s">
        <v>1359</v>
      </c>
      <c r="S452" s="59">
        <v>49.44</v>
      </c>
      <c r="T452" s="60">
        <v>49.44</v>
      </c>
      <c r="U452" s="77">
        <v>1</v>
      </c>
      <c r="V452" s="77">
        <v>3</v>
      </c>
      <c r="W452" s="77">
        <v>4</v>
      </c>
    </row>
    <row r="453" spans="1:23">
      <c r="A453" s="55">
        <v>1632</v>
      </c>
      <c r="B453" s="56" t="s">
        <v>1763</v>
      </c>
      <c r="C453" s="56" t="s">
        <v>1764</v>
      </c>
      <c r="D453" s="56" t="s">
        <v>25</v>
      </c>
      <c r="E453" s="56" t="s">
        <v>26</v>
      </c>
      <c r="F453" s="56" t="s">
        <v>27</v>
      </c>
      <c r="G453" s="56" t="s">
        <v>28</v>
      </c>
      <c r="H453" s="56" t="s">
        <v>29</v>
      </c>
      <c r="I453" s="56" t="s">
        <v>30</v>
      </c>
      <c r="J453" s="57">
        <v>286883</v>
      </c>
      <c r="K453" s="56" t="s">
        <v>1765</v>
      </c>
      <c r="L453" s="86" t="s">
        <v>48</v>
      </c>
      <c r="M453" s="56" t="s">
        <v>33</v>
      </c>
      <c r="N453" s="51">
        <v>0</v>
      </c>
      <c r="O453" s="58">
        <v>45224</v>
      </c>
      <c r="P453" s="58">
        <v>45316</v>
      </c>
      <c r="Q453" s="58">
        <v>45316</v>
      </c>
      <c r="R453" s="56" t="s">
        <v>1227</v>
      </c>
      <c r="S453" s="59">
        <v>12</v>
      </c>
      <c r="T453" s="60">
        <v>12</v>
      </c>
      <c r="U453" s="77">
        <v>1</v>
      </c>
      <c r="V453" s="77">
        <v>3</v>
      </c>
      <c r="W453" s="77">
        <v>4</v>
      </c>
    </row>
    <row r="454" spans="1:23">
      <c r="A454" s="55">
        <v>1634</v>
      </c>
      <c r="B454" s="56" t="s">
        <v>1766</v>
      </c>
      <c r="C454" s="56" t="s">
        <v>1767</v>
      </c>
      <c r="D454" s="56" t="s">
        <v>25</v>
      </c>
      <c r="E454" s="56" t="s">
        <v>26</v>
      </c>
      <c r="F454" s="56" t="s">
        <v>27</v>
      </c>
      <c r="G454" s="56" t="s">
        <v>28</v>
      </c>
      <c r="H454" s="56" t="s">
        <v>29</v>
      </c>
      <c r="I454" s="56" t="s">
        <v>30</v>
      </c>
      <c r="J454" s="57">
        <v>353103.91</v>
      </c>
      <c r="K454" s="56" t="s">
        <v>1768</v>
      </c>
      <c r="L454" s="56" t="s">
        <v>93</v>
      </c>
      <c r="M454" s="56" t="s">
        <v>33</v>
      </c>
      <c r="N454" s="51">
        <v>0</v>
      </c>
      <c r="O454" s="58">
        <v>45239</v>
      </c>
      <c r="P454" s="58">
        <v>45331</v>
      </c>
      <c r="Q454" s="58">
        <v>45331</v>
      </c>
      <c r="R454" s="56" t="s">
        <v>1164</v>
      </c>
      <c r="S454" s="59">
        <v>171.36</v>
      </c>
      <c r="T454" s="60">
        <v>171.36</v>
      </c>
      <c r="U454" s="61">
        <v>2</v>
      </c>
      <c r="V454" s="61">
        <v>6</v>
      </c>
      <c r="W454" s="61">
        <v>8</v>
      </c>
    </row>
    <row r="455" spans="1:23">
      <c r="A455" s="55">
        <v>1635</v>
      </c>
      <c r="B455" s="56" t="s">
        <v>1769</v>
      </c>
      <c r="C455" s="56" t="s">
        <v>1770</v>
      </c>
      <c r="D455" s="56" t="s">
        <v>25</v>
      </c>
      <c r="E455" s="56" t="s">
        <v>26</v>
      </c>
      <c r="F455" s="56" t="s">
        <v>27</v>
      </c>
      <c r="G455" s="56" t="s">
        <v>28</v>
      </c>
      <c r="H455" s="56" t="s">
        <v>29</v>
      </c>
      <c r="I455" s="56" t="s">
        <v>30</v>
      </c>
      <c r="J455" s="57">
        <v>1591291.67</v>
      </c>
      <c r="K455" s="56" t="s">
        <v>1771</v>
      </c>
      <c r="L455" s="56" t="s">
        <v>93</v>
      </c>
      <c r="M455" s="56" t="s">
        <v>33</v>
      </c>
      <c r="N455" s="51">
        <v>0</v>
      </c>
      <c r="O455" s="58">
        <v>45184</v>
      </c>
      <c r="P455" s="58">
        <v>45366</v>
      </c>
      <c r="Q455" s="58">
        <v>45366</v>
      </c>
      <c r="R455" s="56" t="s">
        <v>1772</v>
      </c>
      <c r="S455" s="59">
        <v>17.239999999999998</v>
      </c>
      <c r="T455" s="60">
        <v>17.239999999999998</v>
      </c>
      <c r="U455" s="61">
        <v>2</v>
      </c>
      <c r="V455" s="61">
        <v>6</v>
      </c>
      <c r="W455" s="61">
        <v>8</v>
      </c>
    </row>
    <row r="456" spans="1:23">
      <c r="A456" s="55">
        <v>1644</v>
      </c>
      <c r="B456" s="56" t="s">
        <v>1773</v>
      </c>
      <c r="C456" s="56" t="s">
        <v>1774</v>
      </c>
      <c r="D456" s="56" t="s">
        <v>25</v>
      </c>
      <c r="E456" s="56" t="s">
        <v>26</v>
      </c>
      <c r="F456" s="56" t="s">
        <v>27</v>
      </c>
      <c r="G456" s="56" t="s">
        <v>28</v>
      </c>
      <c r="H456" s="56" t="s">
        <v>29</v>
      </c>
      <c r="I456" s="56" t="s">
        <v>30</v>
      </c>
      <c r="J456" s="57">
        <v>2229766.5299999998</v>
      </c>
      <c r="K456" s="56" t="s">
        <v>1202</v>
      </c>
      <c r="L456" s="56" t="s">
        <v>62</v>
      </c>
      <c r="M456" s="56" t="s">
        <v>33</v>
      </c>
      <c r="N456" s="51">
        <v>0</v>
      </c>
      <c r="O456" s="58">
        <v>45327</v>
      </c>
      <c r="P456" s="58">
        <v>45448</v>
      </c>
      <c r="Q456" s="58">
        <v>45448</v>
      </c>
      <c r="R456" s="56" t="s">
        <v>1203</v>
      </c>
      <c r="S456" s="59">
        <v>15.52</v>
      </c>
      <c r="T456" s="60">
        <v>15.52</v>
      </c>
      <c r="U456" s="77">
        <v>2</v>
      </c>
      <c r="V456" s="77">
        <v>6</v>
      </c>
      <c r="W456" s="77">
        <v>8</v>
      </c>
    </row>
    <row r="457" spans="1:23">
      <c r="A457" s="55">
        <v>1645</v>
      </c>
      <c r="B457" s="56" t="s">
        <v>1775</v>
      </c>
      <c r="C457" s="56" t="s">
        <v>1776</v>
      </c>
      <c r="D457" s="56" t="s">
        <v>25</v>
      </c>
      <c r="E457" s="56" t="s">
        <v>26</v>
      </c>
      <c r="F457" s="56" t="s">
        <v>27</v>
      </c>
      <c r="G457" s="56" t="s">
        <v>28</v>
      </c>
      <c r="H457" s="56" t="s">
        <v>29</v>
      </c>
      <c r="I457" s="56" t="s">
        <v>30</v>
      </c>
      <c r="J457" s="57">
        <v>3874320.6</v>
      </c>
      <c r="K457" s="56" t="s">
        <v>1442</v>
      </c>
      <c r="L457" s="56" t="s">
        <v>32</v>
      </c>
      <c r="M457" s="56" t="s">
        <v>33</v>
      </c>
      <c r="N457" s="51">
        <v>0</v>
      </c>
      <c r="O457" s="58">
        <v>45329</v>
      </c>
      <c r="P457" s="58">
        <v>45511</v>
      </c>
      <c r="Q457" s="58">
        <v>45498</v>
      </c>
      <c r="R457" s="56" t="s">
        <v>1369</v>
      </c>
      <c r="S457" s="59">
        <v>83.8</v>
      </c>
      <c r="T457" s="60">
        <v>83.8</v>
      </c>
      <c r="U457" s="77">
        <v>2</v>
      </c>
      <c r="V457" s="77">
        <v>6</v>
      </c>
      <c r="W457" s="77">
        <v>8</v>
      </c>
    </row>
    <row r="458" spans="1:23">
      <c r="A458" s="55">
        <v>1646</v>
      </c>
      <c r="B458" s="56" t="s">
        <v>1777</v>
      </c>
      <c r="C458" s="56" t="s">
        <v>1778</v>
      </c>
      <c r="D458" s="56" t="s">
        <v>25</v>
      </c>
      <c r="E458" s="56" t="s">
        <v>26</v>
      </c>
      <c r="F458" s="56" t="s">
        <v>27</v>
      </c>
      <c r="G458" s="56" t="s">
        <v>28</v>
      </c>
      <c r="H458" s="56" t="s">
        <v>1314</v>
      </c>
      <c r="I458" s="56" t="s">
        <v>30</v>
      </c>
      <c r="J458" s="57">
        <v>39557282.539999999</v>
      </c>
      <c r="K458" s="56" t="s">
        <v>1726</v>
      </c>
      <c r="L458" s="56" t="s">
        <v>137</v>
      </c>
      <c r="M458" s="56" t="s">
        <v>33</v>
      </c>
      <c r="N458" s="51">
        <v>0</v>
      </c>
      <c r="O458" s="58">
        <v>44830</v>
      </c>
      <c r="P458" s="58">
        <v>45499</v>
      </c>
      <c r="Q458" s="58">
        <v>45514</v>
      </c>
      <c r="R458" s="56" t="s">
        <v>960</v>
      </c>
      <c r="S458" s="59">
        <v>137.80000000000001</v>
      </c>
      <c r="T458" s="60">
        <v>137.80000000000001</v>
      </c>
      <c r="U458" s="77">
        <v>20</v>
      </c>
      <c r="V458" s="77">
        <v>60</v>
      </c>
      <c r="W458" s="77">
        <v>80</v>
      </c>
    </row>
    <row r="459" spans="1:23">
      <c r="A459" s="55">
        <v>1713</v>
      </c>
      <c r="B459" s="56" t="s">
        <v>1779</v>
      </c>
      <c r="C459" s="56" t="s">
        <v>1780</v>
      </c>
      <c r="D459" s="56" t="s">
        <v>25</v>
      </c>
      <c r="E459" s="56" t="s">
        <v>26</v>
      </c>
      <c r="F459" s="56" t="s">
        <v>27</v>
      </c>
      <c r="G459" s="56" t="s">
        <v>28</v>
      </c>
      <c r="H459" s="56" t="s">
        <v>29</v>
      </c>
      <c r="I459" s="56" t="s">
        <v>30</v>
      </c>
      <c r="J459" s="57">
        <v>1141169.3799999999</v>
      </c>
      <c r="K459" s="56" t="s">
        <v>1781</v>
      </c>
      <c r="L459" s="56" t="s">
        <v>128</v>
      </c>
      <c r="M459" s="56" t="s">
        <v>33</v>
      </c>
      <c r="N459" s="51">
        <v>0</v>
      </c>
      <c r="O459" s="58">
        <v>45427</v>
      </c>
      <c r="P459" s="58">
        <v>45611</v>
      </c>
      <c r="Q459" s="58">
        <v>45611</v>
      </c>
      <c r="R459" s="56" t="s">
        <v>1782</v>
      </c>
      <c r="S459" s="59">
        <v>1.06</v>
      </c>
      <c r="T459" s="60">
        <v>1.06</v>
      </c>
      <c r="U459" s="77">
        <v>2</v>
      </c>
      <c r="V459" s="77">
        <v>6</v>
      </c>
      <c r="W459" s="77">
        <v>8</v>
      </c>
    </row>
    <row r="460" spans="1:23">
      <c r="A460" s="55">
        <v>1785</v>
      </c>
      <c r="B460" s="56" t="s">
        <v>1783</v>
      </c>
      <c r="C460" s="56" t="s">
        <v>1784</v>
      </c>
      <c r="D460" s="56" t="s">
        <v>25</v>
      </c>
      <c r="E460" s="56" t="s">
        <v>26</v>
      </c>
      <c r="F460" s="56" t="s">
        <v>27</v>
      </c>
      <c r="G460" s="56" t="s">
        <v>28</v>
      </c>
      <c r="H460" s="56" t="s">
        <v>29</v>
      </c>
      <c r="I460" s="56" t="s">
        <v>30</v>
      </c>
      <c r="J460" s="57">
        <v>20763014.760000002</v>
      </c>
      <c r="K460" s="56" t="s">
        <v>1335</v>
      </c>
      <c r="L460" s="56" t="s">
        <v>93</v>
      </c>
      <c r="M460" s="56" t="s">
        <v>33</v>
      </c>
      <c r="N460" s="51">
        <v>0</v>
      </c>
      <c r="O460" s="58">
        <v>45492</v>
      </c>
      <c r="P460" s="58">
        <v>45984</v>
      </c>
      <c r="Q460" s="58">
        <v>45938</v>
      </c>
      <c r="R460" s="56" t="s">
        <v>1311</v>
      </c>
      <c r="S460" s="59">
        <v>136.5</v>
      </c>
      <c r="T460" s="60">
        <v>136.5</v>
      </c>
      <c r="U460" s="77">
        <v>12</v>
      </c>
      <c r="V460" s="77">
        <v>36</v>
      </c>
      <c r="W460" s="77">
        <v>48</v>
      </c>
    </row>
    <row r="461" spans="1:23">
      <c r="A461" s="55">
        <v>1789</v>
      </c>
      <c r="B461" s="56" t="s">
        <v>1785</v>
      </c>
      <c r="C461" s="56" t="s">
        <v>1786</v>
      </c>
      <c r="D461" s="56" t="s">
        <v>25</v>
      </c>
      <c r="E461" s="56" t="s">
        <v>26</v>
      </c>
      <c r="F461" s="56" t="s">
        <v>27</v>
      </c>
      <c r="G461" s="56" t="s">
        <v>28</v>
      </c>
      <c r="H461" s="56" t="s">
        <v>39</v>
      </c>
      <c r="I461" s="56" t="s">
        <v>40</v>
      </c>
      <c r="J461" s="57">
        <v>6577575.9000000004</v>
      </c>
      <c r="K461" s="56" t="s">
        <v>769</v>
      </c>
      <c r="L461" s="56" t="s">
        <v>128</v>
      </c>
      <c r="M461" s="56" t="s">
        <v>33</v>
      </c>
      <c r="N461" s="51">
        <v>1.18</v>
      </c>
      <c r="O461" s="58">
        <v>44686</v>
      </c>
      <c r="P461" s="58">
        <v>45540</v>
      </c>
      <c r="Q461" s="58">
        <v>45558</v>
      </c>
      <c r="R461" s="56" t="s">
        <v>785</v>
      </c>
      <c r="S461" s="59">
        <v>0</v>
      </c>
      <c r="T461" s="60">
        <v>1.18</v>
      </c>
      <c r="U461" s="77">
        <v>6.9029999999999996</v>
      </c>
      <c r="V461" s="77">
        <v>20.709</v>
      </c>
      <c r="W461" s="77">
        <v>27.611999999999998</v>
      </c>
    </row>
    <row r="462" spans="1:23">
      <c r="A462" s="28">
        <v>1830</v>
      </c>
      <c r="B462" s="29" t="s">
        <v>1787</v>
      </c>
      <c r="C462" s="29" t="s">
        <v>1788</v>
      </c>
      <c r="D462" s="29" t="s">
        <v>25</v>
      </c>
      <c r="E462" s="29" t="s">
        <v>26</v>
      </c>
      <c r="F462" s="29" t="s">
        <v>27</v>
      </c>
      <c r="G462" s="29" t="s">
        <v>28</v>
      </c>
      <c r="H462" s="29" t="s">
        <v>39</v>
      </c>
      <c r="I462" s="29" t="s">
        <v>30</v>
      </c>
      <c r="J462" s="30">
        <v>17691964.75</v>
      </c>
      <c r="K462" s="29" t="s">
        <v>82</v>
      </c>
      <c r="L462" s="29" t="s">
        <v>83</v>
      </c>
      <c r="M462" s="29" t="s">
        <v>691</v>
      </c>
      <c r="N462" s="51">
        <v>4.93</v>
      </c>
      <c r="O462" s="31">
        <v>45825</v>
      </c>
      <c r="P462" s="31">
        <v>46190</v>
      </c>
      <c r="Q462" s="31"/>
      <c r="R462" s="29" t="s">
        <v>1789</v>
      </c>
      <c r="S462" s="32">
        <v>0</v>
      </c>
      <c r="T462" s="33">
        <v>4.93</v>
      </c>
      <c r="U462" s="27">
        <v>28.840499999999995</v>
      </c>
      <c r="V462" s="27">
        <v>86.521499999999989</v>
      </c>
      <c r="W462" s="27">
        <v>115.36199999999998</v>
      </c>
    </row>
    <row r="463" spans="1:23">
      <c r="A463" s="55">
        <v>1967</v>
      </c>
      <c r="B463" s="56" t="s">
        <v>1790</v>
      </c>
      <c r="C463" s="56" t="s">
        <v>1791</v>
      </c>
      <c r="D463" s="56" t="s">
        <v>25</v>
      </c>
      <c r="E463" s="56" t="s">
        <v>26</v>
      </c>
      <c r="F463" s="56" t="s">
        <v>27</v>
      </c>
      <c r="G463" s="56" t="s">
        <v>28</v>
      </c>
      <c r="H463" s="56" t="s">
        <v>29</v>
      </c>
      <c r="I463" s="56" t="s">
        <v>30</v>
      </c>
      <c r="J463" s="57">
        <v>1978431.49</v>
      </c>
      <c r="K463" s="56" t="s">
        <v>1792</v>
      </c>
      <c r="L463" s="56" t="s">
        <v>83</v>
      </c>
      <c r="M463" s="56" t="s">
        <v>33</v>
      </c>
      <c r="N463" s="51">
        <v>0</v>
      </c>
      <c r="O463" s="58">
        <v>44686</v>
      </c>
      <c r="P463" s="58">
        <v>44931</v>
      </c>
      <c r="Q463" s="58">
        <v>44931</v>
      </c>
      <c r="R463" s="56" t="s">
        <v>1793</v>
      </c>
      <c r="S463" s="59">
        <v>9.6</v>
      </c>
      <c r="T463" s="60">
        <v>9.6</v>
      </c>
      <c r="U463" s="77">
        <v>2</v>
      </c>
      <c r="V463" s="77">
        <v>6</v>
      </c>
      <c r="W463" s="77">
        <v>8</v>
      </c>
    </row>
    <row r="464" spans="1:23" ht="16.5" customHeight="1">
      <c r="A464" s="55">
        <v>1979</v>
      </c>
      <c r="B464" s="56" t="s">
        <v>1794</v>
      </c>
      <c r="C464" s="56" t="s">
        <v>1795</v>
      </c>
      <c r="D464" s="56" t="s">
        <v>25</v>
      </c>
      <c r="E464" s="56" t="s">
        <v>26</v>
      </c>
      <c r="F464" s="56" t="s">
        <v>27</v>
      </c>
      <c r="G464" s="56" t="s">
        <v>28</v>
      </c>
      <c r="H464" s="56" t="s">
        <v>29</v>
      </c>
      <c r="I464" s="56" t="s">
        <v>30</v>
      </c>
      <c r="J464" s="57">
        <v>9927983.7699999996</v>
      </c>
      <c r="K464" s="56" t="s">
        <v>1768</v>
      </c>
      <c r="L464" s="56" t="s">
        <v>93</v>
      </c>
      <c r="M464" s="56" t="s">
        <v>33</v>
      </c>
      <c r="N464" s="51">
        <v>0</v>
      </c>
      <c r="O464" s="58">
        <v>44976</v>
      </c>
      <c r="P464" s="58">
        <v>45157</v>
      </c>
      <c r="Q464" s="58">
        <v>45157</v>
      </c>
      <c r="R464" s="56" t="s">
        <v>1164</v>
      </c>
      <c r="S464" s="59">
        <v>142.80000000000001</v>
      </c>
      <c r="T464" s="60">
        <v>142.80000000000001</v>
      </c>
      <c r="U464" s="77">
        <v>5</v>
      </c>
      <c r="V464" s="77">
        <v>15</v>
      </c>
      <c r="W464" s="77">
        <v>20</v>
      </c>
    </row>
    <row r="465" spans="1:23">
      <c r="A465" s="55">
        <v>1980</v>
      </c>
      <c r="B465" s="56" t="s">
        <v>1796</v>
      </c>
      <c r="C465" s="56" t="s">
        <v>1797</v>
      </c>
      <c r="D465" s="56" t="s">
        <v>25</v>
      </c>
      <c r="E465" s="56" t="s">
        <v>26</v>
      </c>
      <c r="F465" s="56" t="s">
        <v>27</v>
      </c>
      <c r="G465" s="56" t="s">
        <v>28</v>
      </c>
      <c r="H465" s="56" t="s">
        <v>29</v>
      </c>
      <c r="I465" s="56" t="s">
        <v>30</v>
      </c>
      <c r="J465" s="57">
        <v>18696991.739999998</v>
      </c>
      <c r="K465" s="56" t="s">
        <v>1768</v>
      </c>
      <c r="L465" s="56" t="s">
        <v>93</v>
      </c>
      <c r="M465" s="56" t="s">
        <v>33</v>
      </c>
      <c r="N465" s="51">
        <v>19.45</v>
      </c>
      <c r="O465" s="58">
        <v>44999</v>
      </c>
      <c r="P465" s="58">
        <v>45183</v>
      </c>
      <c r="Q465" s="58">
        <v>45183</v>
      </c>
      <c r="R465" s="56" t="s">
        <v>1164</v>
      </c>
      <c r="S465" s="59">
        <v>145.05000000000001</v>
      </c>
      <c r="T465" s="60">
        <v>164.5</v>
      </c>
      <c r="U465" s="77">
        <v>12.253499999999999</v>
      </c>
      <c r="V465" s="77">
        <v>36.760499999999993</v>
      </c>
      <c r="W465" s="77">
        <v>49.013999999999996</v>
      </c>
    </row>
    <row r="466" spans="1:23">
      <c r="A466" s="55">
        <v>1981</v>
      </c>
      <c r="B466" s="56" t="s">
        <v>1798</v>
      </c>
      <c r="C466" s="56" t="s">
        <v>1799</v>
      </c>
      <c r="D466" s="56" t="s">
        <v>25</v>
      </c>
      <c r="E466" s="56" t="s">
        <v>26</v>
      </c>
      <c r="F466" s="56" t="s">
        <v>27</v>
      </c>
      <c r="G466" s="56" t="s">
        <v>28</v>
      </c>
      <c r="H466" s="56" t="s">
        <v>29</v>
      </c>
      <c r="I466" s="56" t="s">
        <v>30</v>
      </c>
      <c r="J466" s="57">
        <v>2557403.0699999998</v>
      </c>
      <c r="K466" s="56" t="s">
        <v>1800</v>
      </c>
      <c r="L466" s="56" t="s">
        <v>32</v>
      </c>
      <c r="M466" s="56" t="s">
        <v>33</v>
      </c>
      <c r="N466" s="51">
        <v>67.14</v>
      </c>
      <c r="O466" s="58">
        <v>44976</v>
      </c>
      <c r="P466" s="58">
        <v>45096</v>
      </c>
      <c r="Q466" s="58">
        <v>45093</v>
      </c>
      <c r="R466" s="56" t="s">
        <v>1164</v>
      </c>
      <c r="S466" s="59">
        <v>175.5</v>
      </c>
      <c r="T466" s="60">
        <v>242.64</v>
      </c>
      <c r="U466" s="77">
        <v>42.298200000000001</v>
      </c>
      <c r="V466" s="77">
        <v>126.8946</v>
      </c>
      <c r="W466" s="77">
        <v>169.19280000000001</v>
      </c>
    </row>
    <row r="467" spans="1:23">
      <c r="A467" s="55">
        <v>1982</v>
      </c>
      <c r="B467" s="56" t="s">
        <v>1801</v>
      </c>
      <c r="C467" s="56" t="s">
        <v>1802</v>
      </c>
      <c r="D467" s="56" t="s">
        <v>25</v>
      </c>
      <c r="E467" s="56" t="s">
        <v>26</v>
      </c>
      <c r="F467" s="56" t="s">
        <v>27</v>
      </c>
      <c r="G467" s="56" t="s">
        <v>28</v>
      </c>
      <c r="H467" s="56" t="s">
        <v>29</v>
      </c>
      <c r="I467" s="56" t="s">
        <v>30</v>
      </c>
      <c r="J467" s="57">
        <v>19380192.760000002</v>
      </c>
      <c r="K467" s="56" t="s">
        <v>1768</v>
      </c>
      <c r="L467" s="56" t="s">
        <v>93</v>
      </c>
      <c r="M467" s="56" t="s">
        <v>33</v>
      </c>
      <c r="N467" s="51">
        <v>38.799999999999997</v>
      </c>
      <c r="O467" s="58">
        <v>44976</v>
      </c>
      <c r="P467" s="58">
        <v>45096</v>
      </c>
      <c r="Q467" s="58">
        <v>45096</v>
      </c>
      <c r="R467" s="56" t="s">
        <v>1164</v>
      </c>
      <c r="S467" s="59" t="s">
        <v>1803</v>
      </c>
      <c r="T467" s="60" t="s">
        <v>1804</v>
      </c>
      <c r="U467" s="77">
        <v>24.443999999999999</v>
      </c>
      <c r="V467" s="77">
        <v>73.331999999999994</v>
      </c>
      <c r="W467" s="77">
        <v>97.775999999999996</v>
      </c>
    </row>
    <row r="468" spans="1:23">
      <c r="A468" s="55">
        <v>1983</v>
      </c>
      <c r="B468" s="56" t="s">
        <v>1805</v>
      </c>
      <c r="C468" s="56" t="s">
        <v>1806</v>
      </c>
      <c r="D468" s="56" t="s">
        <v>25</v>
      </c>
      <c r="E468" s="56" t="s">
        <v>26</v>
      </c>
      <c r="F468" s="56" t="s">
        <v>27</v>
      </c>
      <c r="G468" s="56" t="s">
        <v>28</v>
      </c>
      <c r="H468" s="56" t="s">
        <v>29</v>
      </c>
      <c r="I468" s="56" t="s">
        <v>30</v>
      </c>
      <c r="J468" s="57">
        <v>714878.04</v>
      </c>
      <c r="K468" s="56" t="s">
        <v>1768</v>
      </c>
      <c r="L468" s="56" t="s">
        <v>93</v>
      </c>
      <c r="M468" s="56" t="s">
        <v>33</v>
      </c>
      <c r="N468" s="51">
        <v>0</v>
      </c>
      <c r="O468" s="58">
        <v>45006</v>
      </c>
      <c r="P468" s="58">
        <v>45190</v>
      </c>
      <c r="Q468" s="58">
        <v>45190</v>
      </c>
      <c r="R468" s="56" t="s">
        <v>1164</v>
      </c>
      <c r="S468" s="59">
        <v>142.5</v>
      </c>
      <c r="T468" s="60">
        <v>142.5</v>
      </c>
      <c r="U468" s="61">
        <v>1</v>
      </c>
      <c r="V468" s="61">
        <v>3</v>
      </c>
      <c r="W468" s="61">
        <v>4</v>
      </c>
    </row>
    <row r="469" spans="1:23">
      <c r="A469" s="55">
        <v>1984</v>
      </c>
      <c r="B469" s="56" t="s">
        <v>1807</v>
      </c>
      <c r="C469" s="56" t="s">
        <v>1808</v>
      </c>
      <c r="D469" s="56" t="s">
        <v>25</v>
      </c>
      <c r="E469" s="56" t="s">
        <v>26</v>
      </c>
      <c r="F469" s="56" t="s">
        <v>27</v>
      </c>
      <c r="G469" s="56" t="s">
        <v>28</v>
      </c>
      <c r="H469" s="56" t="s">
        <v>29</v>
      </c>
      <c r="I469" s="56" t="s">
        <v>30</v>
      </c>
      <c r="J469" s="57">
        <v>3793719.61</v>
      </c>
      <c r="K469" s="56" t="s">
        <v>1768</v>
      </c>
      <c r="L469" s="56" t="s">
        <v>93</v>
      </c>
      <c r="M469" s="56" t="s">
        <v>33</v>
      </c>
      <c r="N469" s="51">
        <v>5.5</v>
      </c>
      <c r="O469" s="58">
        <v>44976</v>
      </c>
      <c r="P469" s="58">
        <v>45035</v>
      </c>
      <c r="Q469" s="58">
        <v>45035</v>
      </c>
      <c r="R469" s="56" t="s">
        <v>1164</v>
      </c>
      <c r="S469" s="59">
        <v>159</v>
      </c>
      <c r="T469" s="60">
        <v>164.5</v>
      </c>
      <c r="U469" s="61">
        <v>2</v>
      </c>
      <c r="V469" s="61">
        <v>6</v>
      </c>
      <c r="W469" s="61">
        <v>8</v>
      </c>
    </row>
    <row r="470" spans="1:23">
      <c r="A470" s="55">
        <v>1991</v>
      </c>
      <c r="B470" s="56" t="s">
        <v>1809</v>
      </c>
      <c r="C470" s="56" t="s">
        <v>1810</v>
      </c>
      <c r="D470" s="56" t="s">
        <v>25</v>
      </c>
      <c r="E470" s="56" t="s">
        <v>26</v>
      </c>
      <c r="F470" s="56" t="s">
        <v>27</v>
      </c>
      <c r="G470" s="56" t="s">
        <v>28</v>
      </c>
      <c r="H470" s="56" t="s">
        <v>29</v>
      </c>
      <c r="I470" s="56" t="s">
        <v>30</v>
      </c>
      <c r="J470" s="57">
        <v>1177890.5900000001</v>
      </c>
      <c r="K470" s="56" t="s">
        <v>1811</v>
      </c>
      <c r="L470" s="56" t="s">
        <v>93</v>
      </c>
      <c r="M470" s="56" t="s">
        <v>33</v>
      </c>
      <c r="N470" s="51">
        <v>0</v>
      </c>
      <c r="O470" s="58">
        <v>45105</v>
      </c>
      <c r="P470" s="58">
        <v>45288</v>
      </c>
      <c r="Q470" s="58">
        <v>45288</v>
      </c>
      <c r="R470" s="56" t="s">
        <v>1812</v>
      </c>
      <c r="S470" s="59">
        <v>24.78</v>
      </c>
      <c r="T470" s="60">
        <v>24.78</v>
      </c>
      <c r="U470" s="61">
        <v>1</v>
      </c>
      <c r="V470" s="61">
        <v>3</v>
      </c>
      <c r="W470" s="61">
        <v>4</v>
      </c>
    </row>
    <row r="471" spans="1:23">
      <c r="A471" s="55">
        <v>1992</v>
      </c>
      <c r="B471" s="56" t="s">
        <v>1813</v>
      </c>
      <c r="C471" s="56" t="s">
        <v>1814</v>
      </c>
      <c r="D471" s="56" t="s">
        <v>25</v>
      </c>
      <c r="E471" s="56" t="s">
        <v>26</v>
      </c>
      <c r="F471" s="56" t="s">
        <v>27</v>
      </c>
      <c r="G471" s="56" t="s">
        <v>28</v>
      </c>
      <c r="H471" s="56" t="s">
        <v>29</v>
      </c>
      <c r="I471" s="56" t="s">
        <v>30</v>
      </c>
      <c r="J471" s="57">
        <v>1167784.28</v>
      </c>
      <c r="K471" s="56" t="s">
        <v>200</v>
      </c>
      <c r="L471" s="56" t="s">
        <v>83</v>
      </c>
      <c r="M471" s="56" t="s">
        <v>33</v>
      </c>
      <c r="N471" s="51">
        <v>0</v>
      </c>
      <c r="O471" s="58">
        <v>45160</v>
      </c>
      <c r="P471" s="58">
        <v>45252</v>
      </c>
      <c r="Q471" s="58">
        <v>45194</v>
      </c>
      <c r="R471" s="56" t="s">
        <v>1214</v>
      </c>
      <c r="S471" s="59">
        <v>307.2</v>
      </c>
      <c r="T471" s="60">
        <v>307.2</v>
      </c>
      <c r="U471" s="77">
        <v>2</v>
      </c>
      <c r="V471" s="77">
        <v>6</v>
      </c>
      <c r="W471" s="77">
        <v>8</v>
      </c>
    </row>
    <row r="472" spans="1:23">
      <c r="A472" s="55">
        <v>1997</v>
      </c>
      <c r="B472" s="56" t="s">
        <v>1815</v>
      </c>
      <c r="C472" s="56" t="s">
        <v>1816</v>
      </c>
      <c r="D472" s="56" t="s">
        <v>25</v>
      </c>
      <c r="E472" s="56" t="s">
        <v>26</v>
      </c>
      <c r="F472" s="56" t="s">
        <v>27</v>
      </c>
      <c r="G472" s="56" t="s">
        <v>28</v>
      </c>
      <c r="H472" s="56" t="s">
        <v>29</v>
      </c>
      <c r="I472" s="56" t="s">
        <v>30</v>
      </c>
      <c r="J472" s="57">
        <v>596001.98</v>
      </c>
      <c r="K472" s="56" t="s">
        <v>1817</v>
      </c>
      <c r="L472" s="56" t="s">
        <v>150</v>
      </c>
      <c r="M472" s="56" t="s">
        <v>33</v>
      </c>
      <c r="N472" s="51">
        <v>0</v>
      </c>
      <c r="O472" s="58">
        <v>45224</v>
      </c>
      <c r="P472" s="58">
        <v>45316</v>
      </c>
      <c r="Q472" s="58">
        <v>45282</v>
      </c>
      <c r="R472" s="56" t="s">
        <v>1818</v>
      </c>
      <c r="S472" s="59">
        <v>38.9</v>
      </c>
      <c r="T472" s="60">
        <v>38.9</v>
      </c>
      <c r="U472" s="77">
        <v>1</v>
      </c>
      <c r="V472" s="77">
        <v>3</v>
      </c>
      <c r="W472" s="77">
        <v>4</v>
      </c>
    </row>
    <row r="473" spans="1:23">
      <c r="A473" s="28">
        <v>2058</v>
      </c>
      <c r="B473" s="29" t="s">
        <v>1819</v>
      </c>
      <c r="C473" s="29" t="s">
        <v>1820</v>
      </c>
      <c r="D473" s="29" t="s">
        <v>25</v>
      </c>
      <c r="E473" s="29" t="s">
        <v>26</v>
      </c>
      <c r="F473" s="29" t="s">
        <v>27</v>
      </c>
      <c r="G473" s="29" t="s">
        <v>28</v>
      </c>
      <c r="H473" s="29" t="s">
        <v>29</v>
      </c>
      <c r="I473" s="29" t="s">
        <v>30</v>
      </c>
      <c r="J473" s="30">
        <v>35748822.939999998</v>
      </c>
      <c r="K473" s="29" t="s">
        <v>1821</v>
      </c>
      <c r="L473" s="29" t="s">
        <v>128</v>
      </c>
      <c r="M473" s="29" t="s">
        <v>691</v>
      </c>
      <c r="N473" s="51">
        <v>36.799999999999997</v>
      </c>
      <c r="O473" s="31">
        <v>45651</v>
      </c>
      <c r="P473" s="31">
        <v>46016</v>
      </c>
      <c r="Q473" s="31"/>
      <c r="R473" s="29" t="s">
        <v>1822</v>
      </c>
      <c r="S473" s="32">
        <v>527.29999999999995</v>
      </c>
      <c r="T473" s="33">
        <v>564.1</v>
      </c>
      <c r="U473" s="45">
        <v>23.183999999999997</v>
      </c>
      <c r="V473" s="45">
        <v>69.551999999999992</v>
      </c>
      <c r="W473" s="45">
        <v>92.73599999999999</v>
      </c>
    </row>
    <row r="474" spans="1:23">
      <c r="A474" s="55">
        <v>2089</v>
      </c>
      <c r="B474" s="56" t="s">
        <v>1823</v>
      </c>
      <c r="C474" s="56" t="s">
        <v>1824</v>
      </c>
      <c r="D474" s="56" t="s">
        <v>25</v>
      </c>
      <c r="E474" s="56" t="s">
        <v>26</v>
      </c>
      <c r="F474" s="56" t="s">
        <v>27</v>
      </c>
      <c r="G474" s="56" t="s">
        <v>28</v>
      </c>
      <c r="H474" s="56" t="s">
        <v>39</v>
      </c>
      <c r="I474" s="56" t="s">
        <v>40</v>
      </c>
      <c r="J474" s="57">
        <v>13893553.98</v>
      </c>
      <c r="K474" s="56" t="s">
        <v>799</v>
      </c>
      <c r="L474" s="56" t="s">
        <v>150</v>
      </c>
      <c r="M474" s="56" t="s">
        <v>33</v>
      </c>
      <c r="N474" s="51">
        <v>6.69</v>
      </c>
      <c r="O474" s="58">
        <v>44676</v>
      </c>
      <c r="P474" s="58">
        <v>45285</v>
      </c>
      <c r="Q474" s="58">
        <v>45275</v>
      </c>
      <c r="R474" s="56" t="s">
        <v>1825</v>
      </c>
      <c r="S474" s="59">
        <v>0</v>
      </c>
      <c r="T474" s="60">
        <v>6.69</v>
      </c>
      <c r="U474" s="77">
        <v>39.136499999999998</v>
      </c>
      <c r="V474" s="77">
        <v>117.40949999999999</v>
      </c>
      <c r="W474" s="77">
        <v>156.54599999999999</v>
      </c>
    </row>
    <row r="475" spans="1:23" s="62" customFormat="1">
      <c r="A475" s="28">
        <v>2130</v>
      </c>
      <c r="B475" s="29" t="s">
        <v>1826</v>
      </c>
      <c r="C475" s="29" t="s">
        <v>1827</v>
      </c>
      <c r="D475" s="29" t="s">
        <v>25</v>
      </c>
      <c r="E475" s="29" t="s">
        <v>26</v>
      </c>
      <c r="F475" s="29" t="s">
        <v>27</v>
      </c>
      <c r="G475" s="29" t="s">
        <v>28</v>
      </c>
      <c r="H475" s="29" t="s">
        <v>1314</v>
      </c>
      <c r="I475" s="29" t="s">
        <v>30</v>
      </c>
      <c r="J475" s="30">
        <v>16851013.390000001</v>
      </c>
      <c r="K475" s="29" t="s">
        <v>1828</v>
      </c>
      <c r="L475" s="29" t="s">
        <v>42</v>
      </c>
      <c r="M475" s="29" t="s">
        <v>691</v>
      </c>
      <c r="N475" s="51">
        <v>1.3</v>
      </c>
      <c r="O475" s="31">
        <v>45639</v>
      </c>
      <c r="P475" s="31">
        <v>46004</v>
      </c>
      <c r="Q475" s="31"/>
      <c r="R475" s="29" t="s">
        <v>1412</v>
      </c>
      <c r="S475" s="32">
        <v>77.400000000000006</v>
      </c>
      <c r="T475" s="33">
        <v>78.7</v>
      </c>
      <c r="U475" s="27">
        <v>7.6049999999999995</v>
      </c>
      <c r="V475" s="27">
        <v>22.814999999999998</v>
      </c>
      <c r="W475" s="27">
        <v>30.419999999999998</v>
      </c>
    </row>
    <row r="476" spans="1:23" s="62" customFormat="1">
      <c r="A476" s="27">
        <v>2131</v>
      </c>
      <c r="B476" s="40" t="s">
        <v>1829</v>
      </c>
      <c r="C476" s="40" t="s">
        <v>1830</v>
      </c>
      <c r="D476" s="40" t="s">
        <v>25</v>
      </c>
      <c r="E476" s="40" t="s">
        <v>26</v>
      </c>
      <c r="F476" s="40" t="s">
        <v>27</v>
      </c>
      <c r="G476" s="40" t="s">
        <v>28</v>
      </c>
      <c r="H476" s="40" t="s">
        <v>29</v>
      </c>
      <c r="I476" s="40" t="s">
        <v>30</v>
      </c>
      <c r="J476" s="41">
        <v>88398853.769999996</v>
      </c>
      <c r="K476" s="40" t="s">
        <v>1831</v>
      </c>
      <c r="L476" s="40" t="s">
        <v>128</v>
      </c>
      <c r="M476" s="40" t="s">
        <v>1446</v>
      </c>
      <c r="N476" s="63">
        <v>15.98</v>
      </c>
      <c r="O476" s="42">
        <v>45639</v>
      </c>
      <c r="P476" s="42">
        <v>46186</v>
      </c>
      <c r="Q476" s="42"/>
      <c r="R476" s="40" t="s">
        <v>1298</v>
      </c>
      <c r="S476" s="43">
        <v>128</v>
      </c>
      <c r="T476" s="44">
        <v>143.97999999999999</v>
      </c>
      <c r="U476" s="45">
        <v>93</v>
      </c>
      <c r="V476" s="45">
        <v>280</v>
      </c>
      <c r="W476" s="45">
        <v>374</v>
      </c>
    </row>
    <row r="477" spans="1:23">
      <c r="A477" s="27">
        <v>2132</v>
      </c>
      <c r="B477" s="40" t="s">
        <v>1832</v>
      </c>
      <c r="C477" s="40" t="s">
        <v>1833</v>
      </c>
      <c r="D477" s="40" t="s">
        <v>25</v>
      </c>
      <c r="E477" s="40" t="s">
        <v>26</v>
      </c>
      <c r="F477" s="40" t="s">
        <v>27</v>
      </c>
      <c r="G477" s="40" t="s">
        <v>28</v>
      </c>
      <c r="H477" s="40" t="s">
        <v>29</v>
      </c>
      <c r="I477" s="40" t="s">
        <v>30</v>
      </c>
      <c r="J477" s="41">
        <v>104240057.81999999</v>
      </c>
      <c r="K477" s="40" t="s">
        <v>1831</v>
      </c>
      <c r="L477" s="40" t="s">
        <v>128</v>
      </c>
      <c r="M477" s="40" t="s">
        <v>1446</v>
      </c>
      <c r="N477" s="63">
        <v>21.34</v>
      </c>
      <c r="O477" s="42">
        <v>45639</v>
      </c>
      <c r="P477" s="42">
        <v>46186</v>
      </c>
      <c r="Q477" s="42"/>
      <c r="R477" s="40" t="s">
        <v>1298</v>
      </c>
      <c r="S477" s="43">
        <v>143.97999999999999</v>
      </c>
      <c r="T477" s="44">
        <v>165.32</v>
      </c>
      <c r="U477" s="45">
        <v>125</v>
      </c>
      <c r="V477" s="45">
        <v>375</v>
      </c>
      <c r="W477" s="45">
        <v>499</v>
      </c>
    </row>
    <row r="478" spans="1:23">
      <c r="A478" s="55">
        <v>2844</v>
      </c>
      <c r="B478" s="56" t="s">
        <v>1834</v>
      </c>
      <c r="C478" s="56" t="s">
        <v>1835</v>
      </c>
      <c r="D478" s="56" t="s">
        <v>25</v>
      </c>
      <c r="E478" s="56" t="s">
        <v>26</v>
      </c>
      <c r="F478" s="56" t="s">
        <v>27</v>
      </c>
      <c r="G478" s="56" t="s">
        <v>28</v>
      </c>
      <c r="H478" s="56" t="s">
        <v>39</v>
      </c>
      <c r="I478" s="56" t="s">
        <v>40</v>
      </c>
      <c r="J478" s="57">
        <v>16310578</v>
      </c>
      <c r="K478" s="56" t="s">
        <v>750</v>
      </c>
      <c r="L478" s="56" t="s">
        <v>48</v>
      </c>
      <c r="M478" s="56" t="s">
        <v>33</v>
      </c>
      <c r="N478" s="51">
        <v>17.344000000000001</v>
      </c>
      <c r="O478" s="58">
        <v>45470</v>
      </c>
      <c r="P478" s="58">
        <v>45715</v>
      </c>
      <c r="Q478" s="58">
        <v>45715</v>
      </c>
      <c r="R478" s="56" t="s">
        <v>1836</v>
      </c>
      <c r="S478" s="59">
        <v>0</v>
      </c>
      <c r="T478" s="60">
        <v>17.34</v>
      </c>
      <c r="U478" s="77">
        <v>101.4624</v>
      </c>
      <c r="V478" s="77">
        <v>304.38720000000001</v>
      </c>
      <c r="W478" s="77">
        <v>405.84960000000001</v>
      </c>
    </row>
    <row r="479" spans="1:23">
      <c r="A479" s="55">
        <v>2845</v>
      </c>
      <c r="B479" s="56" t="s">
        <v>1837</v>
      </c>
      <c r="C479" s="56" t="s">
        <v>1838</v>
      </c>
      <c r="D479" s="56" t="s">
        <v>25</v>
      </c>
      <c r="E479" s="56" t="s">
        <v>26</v>
      </c>
      <c r="F479" s="56" t="s">
        <v>27</v>
      </c>
      <c r="G479" s="56" t="s">
        <v>28</v>
      </c>
      <c r="H479" s="56" t="s">
        <v>1292</v>
      </c>
      <c r="I479" s="56" t="s">
        <v>30</v>
      </c>
      <c r="J479" s="57">
        <v>84175774.890000001</v>
      </c>
      <c r="K479" s="56" t="s">
        <v>1198</v>
      </c>
      <c r="L479" s="56" t="s">
        <v>115</v>
      </c>
      <c r="M479" s="56" t="s">
        <v>33</v>
      </c>
      <c r="N479" s="51">
        <v>4.9000000000000004</v>
      </c>
      <c r="O479" s="58">
        <v>45260</v>
      </c>
      <c r="P479" s="58">
        <v>45940</v>
      </c>
      <c r="Q479" s="58">
        <v>45940</v>
      </c>
      <c r="R479" s="56" t="s">
        <v>1199</v>
      </c>
      <c r="S479" s="59">
        <v>14.5</v>
      </c>
      <c r="T479" s="60">
        <v>19.399999999999999</v>
      </c>
      <c r="U479" s="77">
        <v>28.664999999999999</v>
      </c>
      <c r="V479" s="77">
        <v>85.995000000000005</v>
      </c>
      <c r="W479" s="77">
        <v>114.66</v>
      </c>
    </row>
    <row r="480" spans="1:23">
      <c r="A480" s="28">
        <v>3210</v>
      </c>
      <c r="B480" s="29" t="s">
        <v>1839</v>
      </c>
      <c r="C480" s="29" t="s">
        <v>1840</v>
      </c>
      <c r="D480" s="29" t="s">
        <v>25</v>
      </c>
      <c r="E480" s="29" t="s">
        <v>26</v>
      </c>
      <c r="F480" s="29" t="s">
        <v>27</v>
      </c>
      <c r="G480" s="29" t="s">
        <v>28</v>
      </c>
      <c r="H480" s="29" t="s">
        <v>46</v>
      </c>
      <c r="I480" s="29" t="s">
        <v>30</v>
      </c>
      <c r="J480" s="30">
        <v>90381520.5</v>
      </c>
      <c r="K480" s="29" t="s">
        <v>1841</v>
      </c>
      <c r="L480" s="29" t="s">
        <v>93</v>
      </c>
      <c r="M480" s="29" t="s">
        <v>1842</v>
      </c>
      <c r="N480" s="51">
        <v>20.5</v>
      </c>
      <c r="O480" s="31">
        <v>45986</v>
      </c>
      <c r="P480" s="31">
        <v>46532</v>
      </c>
      <c r="Q480" s="31"/>
      <c r="R480" s="29" t="s">
        <v>1350</v>
      </c>
      <c r="S480" s="32">
        <v>25.5</v>
      </c>
      <c r="T480" s="33">
        <v>46</v>
      </c>
      <c r="U480" s="27">
        <v>65</v>
      </c>
      <c r="V480" s="27">
        <v>194</v>
      </c>
      <c r="W480" s="27">
        <v>258</v>
      </c>
    </row>
    <row r="481" spans="1:23">
      <c r="A481" s="28">
        <v>3211</v>
      </c>
      <c r="B481" s="29" t="s">
        <v>1843</v>
      </c>
      <c r="C481" s="29" t="s">
        <v>1844</v>
      </c>
      <c r="D481" s="29" t="s">
        <v>25</v>
      </c>
      <c r="E481" s="29" t="s">
        <v>26</v>
      </c>
      <c r="F481" s="29" t="s">
        <v>27</v>
      </c>
      <c r="G481" s="29" t="s">
        <v>28</v>
      </c>
      <c r="H481" s="29" t="s">
        <v>1292</v>
      </c>
      <c r="I481" s="29" t="s">
        <v>30</v>
      </c>
      <c r="J481" s="30">
        <v>167575630.72</v>
      </c>
      <c r="K481" s="29" t="s">
        <v>1845</v>
      </c>
      <c r="L481" s="29" t="s">
        <v>355</v>
      </c>
      <c r="M481" s="29" t="s">
        <v>1842</v>
      </c>
      <c r="N481" s="51">
        <v>44.2</v>
      </c>
      <c r="O481" s="31">
        <v>45986</v>
      </c>
      <c r="P481" s="31">
        <v>46265</v>
      </c>
      <c r="Q481" s="31"/>
      <c r="R481" s="29" t="s">
        <v>960</v>
      </c>
      <c r="S481" s="32">
        <v>283.60000000000002</v>
      </c>
      <c r="T481" s="33">
        <v>327.8</v>
      </c>
      <c r="U481" s="27">
        <v>258.57</v>
      </c>
      <c r="V481" s="27">
        <v>775.71</v>
      </c>
      <c r="W481" s="27">
        <v>1034.28</v>
      </c>
    </row>
    <row r="482" spans="1:23">
      <c r="A482" s="28">
        <v>3212</v>
      </c>
      <c r="B482" s="29" t="s">
        <v>1846</v>
      </c>
      <c r="C482" s="29" t="s">
        <v>1847</v>
      </c>
      <c r="D482" s="29" t="s">
        <v>25</v>
      </c>
      <c r="E482" s="29" t="s">
        <v>26</v>
      </c>
      <c r="F482" s="29" t="s">
        <v>27</v>
      </c>
      <c r="G482" s="29" t="s">
        <v>28</v>
      </c>
      <c r="H482" s="29" t="s">
        <v>1292</v>
      </c>
      <c r="I482" s="29" t="s">
        <v>30</v>
      </c>
      <c r="J482" s="30">
        <v>146231297.96000001</v>
      </c>
      <c r="K482" s="29" t="s">
        <v>1848</v>
      </c>
      <c r="L482" s="29" t="s">
        <v>355</v>
      </c>
      <c r="M482" s="29" t="s">
        <v>1842</v>
      </c>
      <c r="N482" s="51">
        <v>20.23</v>
      </c>
      <c r="O482" s="31">
        <v>45986</v>
      </c>
      <c r="P482" s="31">
        <v>46563</v>
      </c>
      <c r="Q482" s="31"/>
      <c r="R482" s="29" t="s">
        <v>960</v>
      </c>
      <c r="S482" s="32">
        <v>327.8</v>
      </c>
      <c r="T482" s="33">
        <v>348.03</v>
      </c>
      <c r="U482" s="27">
        <v>118.3455</v>
      </c>
      <c r="V482" s="27">
        <v>355.03649999999999</v>
      </c>
      <c r="W482" s="27">
        <v>473.38200000000001</v>
      </c>
    </row>
    <row r="483" spans="1:23">
      <c r="A483" s="28">
        <v>3213</v>
      </c>
      <c r="B483" s="29" t="s">
        <v>1849</v>
      </c>
      <c r="C483" s="29" t="s">
        <v>1850</v>
      </c>
      <c r="D483" s="29" t="s">
        <v>25</v>
      </c>
      <c r="E483" s="29" t="s">
        <v>26</v>
      </c>
      <c r="F483" s="29" t="s">
        <v>27</v>
      </c>
      <c r="G483" s="29" t="s">
        <v>28</v>
      </c>
      <c r="H483" s="29" t="s">
        <v>46</v>
      </c>
      <c r="I483" s="29" t="s">
        <v>30</v>
      </c>
      <c r="J483" s="30">
        <v>235152353.86000001</v>
      </c>
      <c r="K483" s="29" t="s">
        <v>1851</v>
      </c>
      <c r="L483" s="29" t="s">
        <v>102</v>
      </c>
      <c r="M483" s="29" t="s">
        <v>1842</v>
      </c>
      <c r="N483" s="51">
        <v>26.32</v>
      </c>
      <c r="O483" s="31">
        <v>45986</v>
      </c>
      <c r="P483" s="31">
        <v>46563</v>
      </c>
      <c r="Q483" s="31"/>
      <c r="R483" s="29" t="s">
        <v>960</v>
      </c>
      <c r="S483" s="32">
        <v>348.03</v>
      </c>
      <c r="T483" s="33">
        <v>374.35</v>
      </c>
      <c r="U483" s="27">
        <v>82.908000000000001</v>
      </c>
      <c r="V483" s="27">
        <v>248.72399999999999</v>
      </c>
      <c r="W483" s="27">
        <v>331.63200000000001</v>
      </c>
    </row>
    <row r="484" spans="1:23" s="62" customFormat="1">
      <c r="A484" s="28">
        <v>3214</v>
      </c>
      <c r="B484" s="29" t="s">
        <v>1852</v>
      </c>
      <c r="C484" s="29" t="s">
        <v>1853</v>
      </c>
      <c r="D484" s="29" t="s">
        <v>25</v>
      </c>
      <c r="E484" s="29" t="s">
        <v>26</v>
      </c>
      <c r="F484" s="29" t="s">
        <v>27</v>
      </c>
      <c r="G484" s="29" t="s">
        <v>28</v>
      </c>
      <c r="H484" s="29" t="s">
        <v>1292</v>
      </c>
      <c r="I484" s="29" t="s">
        <v>30</v>
      </c>
      <c r="J484" s="30">
        <v>64526233.159999996</v>
      </c>
      <c r="K484" s="29" t="s">
        <v>1854</v>
      </c>
      <c r="L484" s="29" t="s">
        <v>355</v>
      </c>
      <c r="M484" s="29" t="s">
        <v>1842</v>
      </c>
      <c r="N484" s="51">
        <v>9.6</v>
      </c>
      <c r="O484" s="31">
        <v>45986</v>
      </c>
      <c r="P484" s="31">
        <v>46532</v>
      </c>
      <c r="Q484" s="31"/>
      <c r="R484" s="29" t="s">
        <v>1855</v>
      </c>
      <c r="S484" s="32">
        <v>51.3</v>
      </c>
      <c r="T484" s="33" t="s">
        <v>1856</v>
      </c>
      <c r="U484" s="27">
        <v>56.16</v>
      </c>
      <c r="V484" s="27">
        <v>168.48</v>
      </c>
      <c r="W484" s="27">
        <v>224.64</v>
      </c>
    </row>
    <row r="485" spans="1:23" s="62" customFormat="1">
      <c r="A485" s="28">
        <v>3215</v>
      </c>
      <c r="B485" s="29" t="s">
        <v>1857</v>
      </c>
      <c r="C485" s="29" t="s">
        <v>1858</v>
      </c>
      <c r="D485" s="29" t="s">
        <v>25</v>
      </c>
      <c r="E485" s="29" t="s">
        <v>26</v>
      </c>
      <c r="F485" s="29" t="s">
        <v>27</v>
      </c>
      <c r="G485" s="29" t="s">
        <v>28</v>
      </c>
      <c r="H485" s="29" t="s">
        <v>46</v>
      </c>
      <c r="I485" s="29" t="s">
        <v>30</v>
      </c>
      <c r="J485" s="30">
        <v>140000000</v>
      </c>
      <c r="K485" s="29" t="s">
        <v>1859</v>
      </c>
      <c r="L485" s="29" t="s">
        <v>396</v>
      </c>
      <c r="M485" s="29" t="s">
        <v>1842</v>
      </c>
      <c r="N485" s="51">
        <v>25.29</v>
      </c>
      <c r="O485" s="31">
        <v>45986</v>
      </c>
      <c r="P485" s="31">
        <v>46716</v>
      </c>
      <c r="Q485" s="31"/>
      <c r="R485" s="29" t="s">
        <v>1305</v>
      </c>
      <c r="S485" s="32">
        <v>135.41999999999999</v>
      </c>
      <c r="T485" s="33">
        <v>160.71</v>
      </c>
      <c r="U485" s="27">
        <v>79.663499999999999</v>
      </c>
      <c r="V485" s="27">
        <v>238.9905</v>
      </c>
      <c r="W485" s="27">
        <v>318.654</v>
      </c>
    </row>
    <row r="486" spans="1:23">
      <c r="A486" s="28">
        <v>3216</v>
      </c>
      <c r="B486" s="29" t="s">
        <v>1860</v>
      </c>
      <c r="C486" s="29" t="s">
        <v>1861</v>
      </c>
      <c r="D486" s="29" t="s">
        <v>25</v>
      </c>
      <c r="E486" s="29" t="s">
        <v>26</v>
      </c>
      <c r="F486" s="29" t="s">
        <v>27</v>
      </c>
      <c r="G486" s="29" t="s">
        <v>28</v>
      </c>
      <c r="H486" s="29" t="s">
        <v>46</v>
      </c>
      <c r="I486" s="29" t="s">
        <v>30</v>
      </c>
      <c r="J486" s="30">
        <v>104230308.05</v>
      </c>
      <c r="K486" s="29" t="s">
        <v>1862</v>
      </c>
      <c r="L486" s="29" t="s">
        <v>355</v>
      </c>
      <c r="M486" s="29" t="s">
        <v>1842</v>
      </c>
      <c r="N486" s="51">
        <v>19.079999999999998</v>
      </c>
      <c r="O486" s="31">
        <v>45986</v>
      </c>
      <c r="P486" s="31">
        <v>46716</v>
      </c>
      <c r="Q486" s="31"/>
      <c r="R486" s="29" t="s">
        <v>1305</v>
      </c>
      <c r="S486" s="32">
        <v>160.71</v>
      </c>
      <c r="T486" s="33">
        <v>179.79</v>
      </c>
      <c r="U486" s="27">
        <v>60.10199999999999</v>
      </c>
      <c r="V486" s="27">
        <v>180.30599999999998</v>
      </c>
      <c r="W486" s="27">
        <v>240.40799999999996</v>
      </c>
    </row>
    <row r="487" spans="1:23">
      <c r="A487" s="28">
        <v>3217</v>
      </c>
      <c r="B487" s="29" t="s">
        <v>1863</v>
      </c>
      <c r="C487" s="29" t="s">
        <v>1864</v>
      </c>
      <c r="D487" s="29" t="s">
        <v>25</v>
      </c>
      <c r="E487" s="29" t="s">
        <v>26</v>
      </c>
      <c r="F487" s="29" t="s">
        <v>27</v>
      </c>
      <c r="G487" s="29" t="s">
        <v>28</v>
      </c>
      <c r="H487" s="29" t="s">
        <v>46</v>
      </c>
      <c r="I487" s="29" t="s">
        <v>30</v>
      </c>
      <c r="J487" s="30">
        <v>135000000</v>
      </c>
      <c r="K487" s="29" t="s">
        <v>846</v>
      </c>
      <c r="L487" s="29" t="s">
        <v>355</v>
      </c>
      <c r="M487" s="29" t="s">
        <v>1842</v>
      </c>
      <c r="N487" s="51">
        <v>16.37</v>
      </c>
      <c r="O487" s="31">
        <v>45986</v>
      </c>
      <c r="P487" s="31">
        <v>46716</v>
      </c>
      <c r="Q487" s="31"/>
      <c r="R487" s="29" t="s">
        <v>1305</v>
      </c>
      <c r="S487" s="32">
        <v>179.79</v>
      </c>
      <c r="T487" s="33">
        <v>200.66</v>
      </c>
      <c r="U487" s="27">
        <v>95.764499999999998</v>
      </c>
      <c r="V487" s="27">
        <v>287.29349999999999</v>
      </c>
      <c r="W487" s="27">
        <v>383.05799999999999</v>
      </c>
    </row>
    <row r="488" spans="1:23" s="62" customFormat="1">
      <c r="A488" s="28">
        <v>3218</v>
      </c>
      <c r="B488" s="29" t="s">
        <v>1865</v>
      </c>
      <c r="C488" s="29" t="s">
        <v>1866</v>
      </c>
      <c r="D488" s="29" t="s">
        <v>25</v>
      </c>
      <c r="E488" s="29" t="s">
        <v>26</v>
      </c>
      <c r="F488" s="29" t="s">
        <v>27</v>
      </c>
      <c r="G488" s="29" t="s">
        <v>28</v>
      </c>
      <c r="H488" s="29" t="s">
        <v>46</v>
      </c>
      <c r="I488" s="29" t="s">
        <v>30</v>
      </c>
      <c r="J488" s="30">
        <v>630571512.48000002</v>
      </c>
      <c r="K488" s="29" t="s">
        <v>1867</v>
      </c>
      <c r="L488" s="29" t="s">
        <v>88</v>
      </c>
      <c r="M488" s="29" t="s">
        <v>1842</v>
      </c>
      <c r="N488" s="51">
        <v>115.43</v>
      </c>
      <c r="O488" s="31">
        <v>45986</v>
      </c>
      <c r="P488" s="31">
        <v>46716</v>
      </c>
      <c r="Q488" s="31"/>
      <c r="R488" s="29" t="s">
        <v>964</v>
      </c>
      <c r="S488" s="32">
        <v>0.2</v>
      </c>
      <c r="T488" s="33">
        <v>115.83</v>
      </c>
      <c r="U488" s="27">
        <v>675.26549999999997</v>
      </c>
      <c r="V488" s="27">
        <v>2025.7964999999999</v>
      </c>
      <c r="W488" s="27">
        <v>2701.0619999999999</v>
      </c>
    </row>
    <row r="489" spans="1:23" s="62" customFormat="1">
      <c r="A489" s="28">
        <v>3220</v>
      </c>
      <c r="B489" s="29" t="s">
        <v>1868</v>
      </c>
      <c r="C489" s="29" t="s">
        <v>1869</v>
      </c>
      <c r="D489" s="29" t="s">
        <v>25</v>
      </c>
      <c r="E489" s="29" t="s">
        <v>26</v>
      </c>
      <c r="F489" s="29" t="s">
        <v>27</v>
      </c>
      <c r="G489" s="29" t="s">
        <v>28</v>
      </c>
      <c r="H489" s="29" t="s">
        <v>1292</v>
      </c>
      <c r="I489" s="29" t="s">
        <v>30</v>
      </c>
      <c r="J489" s="30">
        <v>143436439.13</v>
      </c>
      <c r="K489" s="29" t="s">
        <v>1870</v>
      </c>
      <c r="L489" s="29" t="s">
        <v>48</v>
      </c>
      <c r="M489" s="29" t="s">
        <v>1842</v>
      </c>
      <c r="N489" s="51">
        <v>21.34</v>
      </c>
      <c r="O489" s="31">
        <v>45986</v>
      </c>
      <c r="P489" s="31">
        <v>46716</v>
      </c>
      <c r="Q489" s="31"/>
      <c r="R489" s="29" t="s">
        <v>1871</v>
      </c>
      <c r="S489" s="32">
        <v>0</v>
      </c>
      <c r="T489" s="33">
        <v>12.85</v>
      </c>
      <c r="U489" s="27">
        <v>124.839</v>
      </c>
      <c r="V489" s="27">
        <v>374.517</v>
      </c>
      <c r="W489" s="27">
        <v>499.35599999999999</v>
      </c>
    </row>
    <row r="490" spans="1:23">
      <c r="A490" s="28">
        <v>3221</v>
      </c>
      <c r="B490" s="29" t="s">
        <v>1872</v>
      </c>
      <c r="C490" s="29" t="s">
        <v>1873</v>
      </c>
      <c r="D490" s="29" t="s">
        <v>25</v>
      </c>
      <c r="E490" s="29" t="s">
        <v>26</v>
      </c>
      <c r="F490" s="29" t="s">
        <v>27</v>
      </c>
      <c r="G490" s="29" t="s">
        <v>28</v>
      </c>
      <c r="H490" s="29" t="s">
        <v>1292</v>
      </c>
      <c r="I490" s="29" t="s">
        <v>30</v>
      </c>
      <c r="J490" s="30">
        <v>68895196.859999999</v>
      </c>
      <c r="K490" s="29" t="s">
        <v>1874</v>
      </c>
      <c r="L490" s="29" t="s">
        <v>48</v>
      </c>
      <c r="M490" s="29" t="s">
        <v>1842</v>
      </c>
      <c r="N490" s="51">
        <v>10.25</v>
      </c>
      <c r="O490" s="31">
        <v>45986</v>
      </c>
      <c r="P490" s="31">
        <v>46351</v>
      </c>
      <c r="Q490" s="31"/>
      <c r="R490" s="29" t="s">
        <v>1871</v>
      </c>
      <c r="S490" s="32">
        <v>12.85</v>
      </c>
      <c r="T490" s="33">
        <v>23.1</v>
      </c>
      <c r="U490" s="27">
        <v>59.962499999999999</v>
      </c>
      <c r="V490" s="27">
        <v>179.88749999999999</v>
      </c>
      <c r="W490" s="27">
        <v>239.85</v>
      </c>
    </row>
    <row r="491" spans="1:23">
      <c r="A491" s="28">
        <v>3222</v>
      </c>
      <c r="B491" s="29" t="s">
        <v>1875</v>
      </c>
      <c r="C491" s="29" t="s">
        <v>1876</v>
      </c>
      <c r="D491" s="29" t="s">
        <v>25</v>
      </c>
      <c r="E491" s="29" t="s">
        <v>26</v>
      </c>
      <c r="F491" s="29" t="s">
        <v>27</v>
      </c>
      <c r="G491" s="29" t="s">
        <v>28</v>
      </c>
      <c r="H491" s="29" t="s">
        <v>46</v>
      </c>
      <c r="I491" s="29" t="s">
        <v>30</v>
      </c>
      <c r="J491" s="30">
        <v>319574057.69999999</v>
      </c>
      <c r="K491" s="29" t="s">
        <v>993</v>
      </c>
      <c r="L491" s="29" t="s">
        <v>42</v>
      </c>
      <c r="M491" s="29" t="s">
        <v>1842</v>
      </c>
      <c r="N491" s="51">
        <v>58.5</v>
      </c>
      <c r="O491" s="31">
        <v>45986</v>
      </c>
      <c r="P491" s="31">
        <v>46716</v>
      </c>
      <c r="Q491" s="31"/>
      <c r="R491" s="29" t="s">
        <v>994</v>
      </c>
      <c r="S491" s="32">
        <v>152</v>
      </c>
      <c r="T491" s="33">
        <v>210.5</v>
      </c>
      <c r="U491" s="27">
        <v>342.22499999999997</v>
      </c>
      <c r="V491" s="27">
        <v>1026.675</v>
      </c>
      <c r="W491" s="27">
        <v>1368.8999999999999</v>
      </c>
    </row>
    <row r="492" spans="1:23">
      <c r="A492" s="28">
        <v>3223</v>
      </c>
      <c r="B492" s="29" t="s">
        <v>1877</v>
      </c>
      <c r="C492" s="29" t="s">
        <v>1878</v>
      </c>
      <c r="D492" s="29" t="s">
        <v>25</v>
      </c>
      <c r="E492" s="29" t="s">
        <v>26</v>
      </c>
      <c r="F492" s="29" t="s">
        <v>27</v>
      </c>
      <c r="G492" s="29" t="s">
        <v>28</v>
      </c>
      <c r="H492" s="29" t="s">
        <v>39</v>
      </c>
      <c r="I492" s="29" t="s">
        <v>30</v>
      </c>
      <c r="J492" s="30">
        <v>105000000</v>
      </c>
      <c r="K492" s="29" t="s">
        <v>1879</v>
      </c>
      <c r="L492" s="29" t="s">
        <v>48</v>
      </c>
      <c r="M492" s="29" t="s">
        <v>1842</v>
      </c>
      <c r="N492" s="51">
        <v>20.11</v>
      </c>
      <c r="O492" s="31">
        <v>45986</v>
      </c>
      <c r="P492" s="31">
        <v>46352</v>
      </c>
      <c r="Q492" s="31"/>
      <c r="R492" s="29" t="s">
        <v>1450</v>
      </c>
      <c r="S492" s="32">
        <v>58</v>
      </c>
      <c r="T492" s="33">
        <v>78.77</v>
      </c>
      <c r="U492" s="27">
        <v>117.64349999999999</v>
      </c>
      <c r="V492" s="27">
        <v>352.93049999999994</v>
      </c>
      <c r="W492" s="27">
        <v>470.57399999999996</v>
      </c>
    </row>
    <row r="493" spans="1:23">
      <c r="A493" s="28">
        <v>3224</v>
      </c>
      <c r="B493" s="29" t="s">
        <v>1880</v>
      </c>
      <c r="C493" s="29" t="s">
        <v>1881</v>
      </c>
      <c r="D493" s="29" t="s">
        <v>25</v>
      </c>
      <c r="E493" s="29" t="s">
        <v>26</v>
      </c>
      <c r="F493" s="29" t="s">
        <v>27</v>
      </c>
      <c r="G493" s="29" t="s">
        <v>28</v>
      </c>
      <c r="H493" s="29" t="s">
        <v>1292</v>
      </c>
      <c r="I493" s="29" t="s">
        <v>30</v>
      </c>
      <c r="J493" s="30">
        <v>107409292.28</v>
      </c>
      <c r="K493" s="29" t="s">
        <v>1882</v>
      </c>
      <c r="L493" s="29" t="s">
        <v>150</v>
      </c>
      <c r="M493" s="29" t="s">
        <v>1842</v>
      </c>
      <c r="N493" s="51">
        <v>36.200000000000003</v>
      </c>
      <c r="O493" s="31">
        <v>45986</v>
      </c>
      <c r="P493" s="31">
        <v>46508</v>
      </c>
      <c r="Q493" s="31"/>
      <c r="R493" s="29" t="s">
        <v>1439</v>
      </c>
      <c r="S493" s="32">
        <v>33.1</v>
      </c>
      <c r="T493" s="33">
        <v>69.3</v>
      </c>
      <c r="U493" s="27">
        <v>93.48299999999999</v>
      </c>
      <c r="V493" s="27">
        <v>280.44899999999996</v>
      </c>
      <c r="W493" s="27">
        <v>373.93199999999996</v>
      </c>
    </row>
    <row r="494" spans="1:23">
      <c r="A494" s="28">
        <v>3225</v>
      </c>
      <c r="B494" s="29" t="s">
        <v>1883</v>
      </c>
      <c r="C494" s="29" t="s">
        <v>1884</v>
      </c>
      <c r="D494" s="29" t="s">
        <v>25</v>
      </c>
      <c r="E494" s="29" t="s">
        <v>26</v>
      </c>
      <c r="F494" s="29" t="s">
        <v>27</v>
      </c>
      <c r="G494" s="29" t="s">
        <v>28</v>
      </c>
      <c r="H494" s="29" t="s">
        <v>39</v>
      </c>
      <c r="I494" s="29" t="s">
        <v>30</v>
      </c>
      <c r="J494" s="30">
        <v>167506713.08000001</v>
      </c>
      <c r="K494" s="29" t="s">
        <v>1885</v>
      </c>
      <c r="L494" s="29" t="s">
        <v>83</v>
      </c>
      <c r="M494" s="29" t="s">
        <v>1842</v>
      </c>
      <c r="N494" s="51">
        <v>41.08</v>
      </c>
      <c r="O494" s="31">
        <v>45986</v>
      </c>
      <c r="P494" s="31">
        <v>46660</v>
      </c>
      <c r="Q494" s="31"/>
      <c r="R494" s="29" t="s">
        <v>1190</v>
      </c>
      <c r="S494" s="32">
        <v>143.5</v>
      </c>
      <c r="T494" s="33">
        <v>184.58</v>
      </c>
      <c r="U494" s="27">
        <v>240.31799999999998</v>
      </c>
      <c r="V494" s="27">
        <v>720.95399999999995</v>
      </c>
      <c r="W494" s="27">
        <v>961.27199999999993</v>
      </c>
    </row>
    <row r="495" spans="1:23">
      <c r="A495" s="28">
        <v>3226</v>
      </c>
      <c r="B495" s="29" t="s">
        <v>1886</v>
      </c>
      <c r="C495" s="29" t="s">
        <v>1887</v>
      </c>
      <c r="D495" s="29" t="s">
        <v>25</v>
      </c>
      <c r="E495" s="29" t="s">
        <v>26</v>
      </c>
      <c r="F495" s="29" t="s">
        <v>27</v>
      </c>
      <c r="G495" s="29" t="s">
        <v>28</v>
      </c>
      <c r="H495" s="29" t="s">
        <v>1292</v>
      </c>
      <c r="I495" s="29" t="s">
        <v>30</v>
      </c>
      <c r="J495" s="30">
        <v>200636256.22999999</v>
      </c>
      <c r="K495" s="29" t="s">
        <v>1888</v>
      </c>
      <c r="L495" s="29" t="s">
        <v>48</v>
      </c>
      <c r="M495" s="29" t="s">
        <v>1842</v>
      </c>
      <c r="N495" s="51">
        <v>29.85</v>
      </c>
      <c r="O495" s="31">
        <v>45986</v>
      </c>
      <c r="P495" s="31">
        <v>46351</v>
      </c>
      <c r="Q495" s="31"/>
      <c r="R495" s="29" t="s">
        <v>1227</v>
      </c>
      <c r="S495" s="32">
        <v>0</v>
      </c>
      <c r="T495" s="33">
        <v>29.85</v>
      </c>
      <c r="U495" s="27">
        <v>174.6225</v>
      </c>
      <c r="V495" s="27">
        <v>523.86750000000006</v>
      </c>
      <c r="W495" s="27">
        <v>698.49</v>
      </c>
    </row>
    <row r="496" spans="1:23">
      <c r="A496" s="28">
        <v>3227</v>
      </c>
      <c r="B496" s="29" t="s">
        <v>1889</v>
      </c>
      <c r="C496" s="29" t="s">
        <v>1890</v>
      </c>
      <c r="D496" s="29" t="s">
        <v>25</v>
      </c>
      <c r="E496" s="29" t="s">
        <v>26</v>
      </c>
      <c r="F496" s="29" t="s">
        <v>27</v>
      </c>
      <c r="G496" s="29" t="s">
        <v>28</v>
      </c>
      <c r="H496" s="29" t="s">
        <v>46</v>
      </c>
      <c r="I496" s="29" t="s">
        <v>30</v>
      </c>
      <c r="J496" s="30">
        <v>111222697.69</v>
      </c>
      <c r="K496" s="29" t="s">
        <v>196</v>
      </c>
      <c r="L496" s="29" t="s">
        <v>83</v>
      </c>
      <c r="M496" s="29" t="s">
        <v>1842</v>
      </c>
      <c r="N496" s="51">
        <v>20.36</v>
      </c>
      <c r="O496" s="31">
        <v>46006</v>
      </c>
      <c r="P496" s="31">
        <v>46736</v>
      </c>
      <c r="Q496" s="31"/>
      <c r="R496" s="29" t="s">
        <v>1891</v>
      </c>
      <c r="S496" s="32">
        <v>24.82</v>
      </c>
      <c r="T496" s="33">
        <v>45.18</v>
      </c>
      <c r="U496" s="27">
        <v>64.134</v>
      </c>
      <c r="V496" s="27">
        <v>192.40199999999999</v>
      </c>
      <c r="W496" s="27">
        <v>256.536</v>
      </c>
    </row>
    <row r="497" spans="1:23">
      <c r="A497" s="28">
        <v>3228</v>
      </c>
      <c r="B497" s="29" t="s">
        <v>1892</v>
      </c>
      <c r="C497" s="29" t="s">
        <v>1893</v>
      </c>
      <c r="D497" s="29" t="s">
        <v>25</v>
      </c>
      <c r="E497" s="29" t="s">
        <v>26</v>
      </c>
      <c r="F497" s="29" t="s">
        <v>27</v>
      </c>
      <c r="G497" s="29" t="s">
        <v>28</v>
      </c>
      <c r="H497" s="29" t="s">
        <v>46</v>
      </c>
      <c r="I497" s="29" t="s">
        <v>30</v>
      </c>
      <c r="J497" s="30">
        <v>43702435.240000002</v>
      </c>
      <c r="K497" s="29" t="s">
        <v>1894</v>
      </c>
      <c r="L497" s="29" t="s">
        <v>93</v>
      </c>
      <c r="M497" s="29" t="s">
        <v>1842</v>
      </c>
      <c r="N497" s="51">
        <v>8</v>
      </c>
      <c r="O497" s="31">
        <v>45991</v>
      </c>
      <c r="P497" s="31">
        <v>46418</v>
      </c>
      <c r="Q497" s="31"/>
      <c r="R497" s="29" t="s">
        <v>1173</v>
      </c>
      <c r="S497" s="32">
        <v>78</v>
      </c>
      <c r="T497" s="33">
        <v>86</v>
      </c>
      <c r="U497" s="27">
        <v>25.2</v>
      </c>
      <c r="V497" s="27">
        <v>75.599999999999994</v>
      </c>
      <c r="W497" s="27">
        <v>100.8</v>
      </c>
    </row>
    <row r="498" spans="1:23">
      <c r="A498" s="28">
        <v>3229</v>
      </c>
      <c r="B498" s="29" t="s">
        <v>1895</v>
      </c>
      <c r="C498" s="29" t="s">
        <v>1896</v>
      </c>
      <c r="D498" s="29" t="s">
        <v>25</v>
      </c>
      <c r="E498" s="29" t="s">
        <v>26</v>
      </c>
      <c r="F498" s="29" t="s">
        <v>27</v>
      </c>
      <c r="G498" s="29" t="s">
        <v>28</v>
      </c>
      <c r="H498" s="29" t="s">
        <v>1292</v>
      </c>
      <c r="I498" s="29" t="s">
        <v>30</v>
      </c>
      <c r="J498" s="30">
        <v>16650000</v>
      </c>
      <c r="K498" s="29" t="s">
        <v>1897</v>
      </c>
      <c r="L498" s="29" t="s">
        <v>88</v>
      </c>
      <c r="M498" s="29" t="s">
        <v>1842</v>
      </c>
      <c r="N498" s="51">
        <v>11.1</v>
      </c>
      <c r="O498" s="31">
        <v>46022</v>
      </c>
      <c r="P498" s="31">
        <v>46446</v>
      </c>
      <c r="Q498" s="31"/>
      <c r="R498" s="29" t="s">
        <v>1190</v>
      </c>
      <c r="S498" s="32">
        <v>104.9</v>
      </c>
      <c r="T498" s="33">
        <v>115.65</v>
      </c>
      <c r="U498" s="27">
        <v>64.934999999999988</v>
      </c>
      <c r="V498" s="27">
        <v>194.80499999999995</v>
      </c>
      <c r="W498" s="27">
        <v>259.73999999999995</v>
      </c>
    </row>
    <row r="499" spans="1:23">
      <c r="A499" s="55">
        <v>4545</v>
      </c>
      <c r="B499" s="56" t="s">
        <v>1898</v>
      </c>
      <c r="C499" s="56" t="s">
        <v>1899</v>
      </c>
      <c r="D499" s="56" t="s">
        <v>25</v>
      </c>
      <c r="E499" s="56" t="s">
        <v>26</v>
      </c>
      <c r="F499" s="56" t="s">
        <v>27</v>
      </c>
      <c r="G499" s="56" t="s">
        <v>28</v>
      </c>
      <c r="H499" s="56" t="s">
        <v>46</v>
      </c>
      <c r="I499" s="56" t="s">
        <v>40</v>
      </c>
      <c r="J499" s="57">
        <v>3958691.39</v>
      </c>
      <c r="K499" s="56" t="s">
        <v>1900</v>
      </c>
      <c r="L499" s="56" t="s">
        <v>115</v>
      </c>
      <c r="M499" s="56" t="s">
        <v>33</v>
      </c>
      <c r="N499" s="51">
        <v>3.5</v>
      </c>
      <c r="O499" s="58">
        <v>44510</v>
      </c>
      <c r="P499" s="58">
        <v>44814</v>
      </c>
      <c r="Q499" s="58">
        <v>45184</v>
      </c>
      <c r="R499" s="56" t="s">
        <v>1901</v>
      </c>
      <c r="S499" s="59">
        <v>0</v>
      </c>
      <c r="T499" s="60">
        <v>3.5</v>
      </c>
      <c r="U499" s="61">
        <v>11.025</v>
      </c>
      <c r="V499" s="61">
        <v>33.075000000000003</v>
      </c>
      <c r="W499" s="61">
        <v>44.1</v>
      </c>
    </row>
    <row r="500" spans="1:23" s="62" customFormat="1">
      <c r="A500" s="55">
        <v>4546</v>
      </c>
      <c r="B500" s="56" t="s">
        <v>1902</v>
      </c>
      <c r="C500" s="56" t="s">
        <v>1903</v>
      </c>
      <c r="D500" s="56" t="s">
        <v>25</v>
      </c>
      <c r="E500" s="56" t="s">
        <v>26</v>
      </c>
      <c r="F500" s="56" t="s">
        <v>27</v>
      </c>
      <c r="G500" s="56" t="s">
        <v>28</v>
      </c>
      <c r="H500" s="56" t="s">
        <v>39</v>
      </c>
      <c r="I500" s="56" t="s">
        <v>40</v>
      </c>
      <c r="J500" s="57">
        <v>5076203.3600000003</v>
      </c>
      <c r="K500" s="56" t="s">
        <v>1904</v>
      </c>
      <c r="L500" s="56" t="s">
        <v>396</v>
      </c>
      <c r="M500" s="56" t="s">
        <v>33</v>
      </c>
      <c r="N500" s="51">
        <v>1.54</v>
      </c>
      <c r="O500" s="58">
        <v>44686</v>
      </c>
      <c r="P500" s="58">
        <v>45021</v>
      </c>
      <c r="Q500" s="58">
        <v>45021</v>
      </c>
      <c r="R500" s="56" t="s">
        <v>1905</v>
      </c>
      <c r="S500" s="59">
        <v>0</v>
      </c>
      <c r="T500" s="60">
        <v>1.54</v>
      </c>
      <c r="U500" s="61">
        <v>9.0090000000000003</v>
      </c>
      <c r="V500" s="61">
        <v>27.027000000000001</v>
      </c>
      <c r="W500" s="61">
        <v>36.036000000000001</v>
      </c>
    </row>
    <row r="501" spans="1:23" s="62" customFormat="1">
      <c r="A501" s="55">
        <v>4547</v>
      </c>
      <c r="B501" s="56" t="s">
        <v>1906</v>
      </c>
      <c r="C501" s="56" t="s">
        <v>1907</v>
      </c>
      <c r="D501" s="56" t="s">
        <v>25</v>
      </c>
      <c r="E501" s="56" t="s">
        <v>26</v>
      </c>
      <c r="F501" s="56" t="s">
        <v>27</v>
      </c>
      <c r="G501" s="56" t="s">
        <v>28</v>
      </c>
      <c r="H501" s="56" t="s">
        <v>29</v>
      </c>
      <c r="I501" s="56" t="s">
        <v>30</v>
      </c>
      <c r="J501" s="57">
        <v>11532455.619999999</v>
      </c>
      <c r="K501" s="56" t="s">
        <v>1908</v>
      </c>
      <c r="L501" s="56" t="s">
        <v>93</v>
      </c>
      <c r="M501" s="56" t="s">
        <v>33</v>
      </c>
      <c r="N501" s="51">
        <v>13.6</v>
      </c>
      <c r="O501" s="58">
        <v>44555</v>
      </c>
      <c r="P501" s="58">
        <v>44920</v>
      </c>
      <c r="Q501" s="58">
        <v>44941</v>
      </c>
      <c r="R501" s="56" t="s">
        <v>1909</v>
      </c>
      <c r="S501" s="59">
        <v>255</v>
      </c>
      <c r="T501" s="60">
        <v>268.60000000000002</v>
      </c>
      <c r="U501" s="77">
        <v>8.5679999999999996</v>
      </c>
      <c r="V501" s="77">
        <v>25.704000000000001</v>
      </c>
      <c r="W501" s="77">
        <v>34.271999999999998</v>
      </c>
    </row>
    <row r="502" spans="1:23">
      <c r="A502" s="55">
        <v>4548</v>
      </c>
      <c r="B502" s="56" t="s">
        <v>1910</v>
      </c>
      <c r="C502" s="56" t="s">
        <v>1911</v>
      </c>
      <c r="D502" s="56" t="s">
        <v>25</v>
      </c>
      <c r="E502" s="56" t="s">
        <v>26</v>
      </c>
      <c r="F502" s="56" t="s">
        <v>27</v>
      </c>
      <c r="G502" s="56" t="s">
        <v>28</v>
      </c>
      <c r="H502" s="56" t="s">
        <v>39</v>
      </c>
      <c r="I502" s="56" t="s">
        <v>40</v>
      </c>
      <c r="J502" s="57">
        <v>3758728.29</v>
      </c>
      <c r="K502" s="56" t="s">
        <v>1912</v>
      </c>
      <c r="L502" s="56" t="s">
        <v>42</v>
      </c>
      <c r="M502" s="56" t="s">
        <v>33</v>
      </c>
      <c r="N502" s="51">
        <v>2.2770000000000001</v>
      </c>
      <c r="O502" s="58">
        <v>44686</v>
      </c>
      <c r="P502" s="58">
        <v>44931</v>
      </c>
      <c r="Q502" s="58">
        <v>44990</v>
      </c>
      <c r="R502" s="56" t="s">
        <v>877</v>
      </c>
      <c r="S502" s="59">
        <v>0</v>
      </c>
      <c r="T502" s="60">
        <v>2.2799999999999998</v>
      </c>
      <c r="U502" s="61">
        <v>13.320449999999999</v>
      </c>
      <c r="V502" s="61">
        <v>39.961349999999996</v>
      </c>
      <c r="W502" s="61">
        <v>53.281799999999997</v>
      </c>
    </row>
    <row r="503" spans="1:23" ht="16.5" customHeight="1">
      <c r="A503" s="55">
        <v>4549</v>
      </c>
      <c r="B503" s="56" t="s">
        <v>1913</v>
      </c>
      <c r="C503" s="56" t="s">
        <v>1914</v>
      </c>
      <c r="D503" s="56" t="s">
        <v>25</v>
      </c>
      <c r="E503" s="56" t="s">
        <v>26</v>
      </c>
      <c r="F503" s="56" t="s">
        <v>27</v>
      </c>
      <c r="G503" s="56" t="s">
        <v>28</v>
      </c>
      <c r="H503" s="56" t="s">
        <v>39</v>
      </c>
      <c r="I503" s="56" t="s">
        <v>40</v>
      </c>
      <c r="J503" s="57">
        <v>4557171.34</v>
      </c>
      <c r="K503" s="56" t="s">
        <v>1745</v>
      </c>
      <c r="L503" s="56" t="s">
        <v>102</v>
      </c>
      <c r="M503" s="56" t="s">
        <v>33</v>
      </c>
      <c r="N503" s="51">
        <v>4.2</v>
      </c>
      <c r="O503" s="58">
        <v>44676</v>
      </c>
      <c r="P503" s="58">
        <v>44920</v>
      </c>
      <c r="Q503" s="58">
        <v>44951</v>
      </c>
      <c r="R503" s="56" t="s">
        <v>1915</v>
      </c>
      <c r="S503" s="59">
        <v>0</v>
      </c>
      <c r="T503" s="60">
        <v>4.2</v>
      </c>
      <c r="U503" s="61">
        <v>24.57</v>
      </c>
      <c r="V503" s="61">
        <v>73.710000000000008</v>
      </c>
      <c r="W503" s="61">
        <v>98.28</v>
      </c>
    </row>
    <row r="504" spans="1:23">
      <c r="A504" s="55">
        <v>4550</v>
      </c>
      <c r="B504" s="56" t="s">
        <v>1916</v>
      </c>
      <c r="C504" s="56" t="s">
        <v>1917</v>
      </c>
      <c r="D504" s="56" t="s">
        <v>25</v>
      </c>
      <c r="E504" s="56" t="s">
        <v>26</v>
      </c>
      <c r="F504" s="56" t="s">
        <v>27</v>
      </c>
      <c r="G504" s="56" t="s">
        <v>28</v>
      </c>
      <c r="H504" s="56" t="s">
        <v>29</v>
      </c>
      <c r="I504" s="56" t="s">
        <v>30</v>
      </c>
      <c r="J504" s="57">
        <v>18116859.870000001</v>
      </c>
      <c r="K504" s="56" t="s">
        <v>1918</v>
      </c>
      <c r="L504" s="56" t="s">
        <v>93</v>
      </c>
      <c r="M504" s="56" t="s">
        <v>33</v>
      </c>
      <c r="N504" s="51">
        <v>7.45</v>
      </c>
      <c r="O504" s="58">
        <v>44555</v>
      </c>
      <c r="P504" s="58">
        <v>44982</v>
      </c>
      <c r="Q504" s="58">
        <v>44982</v>
      </c>
      <c r="R504" s="56" t="s">
        <v>1164</v>
      </c>
      <c r="S504" s="59">
        <v>112.55</v>
      </c>
      <c r="T504" s="60">
        <v>120</v>
      </c>
      <c r="U504" s="77">
        <v>4.6935000000000002</v>
      </c>
      <c r="V504" s="77">
        <v>14.080500000000001</v>
      </c>
      <c r="W504" s="77">
        <v>18.774000000000001</v>
      </c>
    </row>
    <row r="505" spans="1:23">
      <c r="A505" s="55">
        <v>4551</v>
      </c>
      <c r="B505" s="56" t="s">
        <v>1919</v>
      </c>
      <c r="C505" s="56" t="s">
        <v>1920</v>
      </c>
      <c r="D505" s="56" t="s">
        <v>25</v>
      </c>
      <c r="E505" s="56" t="s">
        <v>26</v>
      </c>
      <c r="F505" s="56" t="s">
        <v>27</v>
      </c>
      <c r="G505" s="56" t="s">
        <v>28</v>
      </c>
      <c r="H505" s="56" t="s">
        <v>29</v>
      </c>
      <c r="I505" s="56" t="s">
        <v>30</v>
      </c>
      <c r="J505" s="57">
        <v>9528130.4100000001</v>
      </c>
      <c r="K505" s="56" t="s">
        <v>1921</v>
      </c>
      <c r="L505" s="56" t="s">
        <v>396</v>
      </c>
      <c r="M505" s="56" t="s">
        <v>33</v>
      </c>
      <c r="N505" s="51">
        <v>10.78</v>
      </c>
      <c r="O505" s="58">
        <v>44586</v>
      </c>
      <c r="P505" s="58">
        <v>44920</v>
      </c>
      <c r="Q505" s="58">
        <v>45022</v>
      </c>
      <c r="R505" s="56" t="s">
        <v>1922</v>
      </c>
      <c r="S505" s="59">
        <v>0</v>
      </c>
      <c r="T505" s="60">
        <v>10.78</v>
      </c>
      <c r="U505" s="61">
        <v>6.7913999999999994</v>
      </c>
      <c r="V505" s="61">
        <v>20.374199999999998</v>
      </c>
      <c r="W505" s="61">
        <v>27.165599999999998</v>
      </c>
    </row>
    <row r="506" spans="1:23" s="62" customFormat="1">
      <c r="A506" s="55">
        <v>4552</v>
      </c>
      <c r="B506" s="56" t="s">
        <v>1923</v>
      </c>
      <c r="C506" s="56" t="s">
        <v>1924</v>
      </c>
      <c r="D506" s="56" t="s">
        <v>25</v>
      </c>
      <c r="E506" s="56" t="s">
        <v>26</v>
      </c>
      <c r="F506" s="56" t="s">
        <v>27</v>
      </c>
      <c r="G506" s="56" t="s">
        <v>28</v>
      </c>
      <c r="H506" s="56" t="s">
        <v>29</v>
      </c>
      <c r="I506" s="56" t="s">
        <v>30</v>
      </c>
      <c r="J506" s="57">
        <v>31986527.18</v>
      </c>
      <c r="K506" s="56" t="s">
        <v>1925</v>
      </c>
      <c r="L506" s="56" t="s">
        <v>396</v>
      </c>
      <c r="M506" s="56" t="s">
        <v>33</v>
      </c>
      <c r="N506" s="51">
        <v>47.86</v>
      </c>
      <c r="O506" s="58">
        <v>44586</v>
      </c>
      <c r="P506" s="58">
        <v>44920</v>
      </c>
      <c r="Q506" s="58">
        <v>44951</v>
      </c>
      <c r="R506" s="56" t="s">
        <v>1305</v>
      </c>
      <c r="S506" s="59">
        <v>112.85</v>
      </c>
      <c r="T506" s="60">
        <v>160.71</v>
      </c>
      <c r="U506" s="61">
        <v>30.151800000000001</v>
      </c>
      <c r="V506" s="61">
        <v>90.455399999999997</v>
      </c>
      <c r="W506" s="61">
        <v>120.60720000000001</v>
      </c>
    </row>
    <row r="507" spans="1:23" s="62" customFormat="1">
      <c r="A507" s="55">
        <v>4553</v>
      </c>
      <c r="B507" s="56" t="s">
        <v>1926</v>
      </c>
      <c r="C507" s="56" t="s">
        <v>1927</v>
      </c>
      <c r="D507" s="56" t="s">
        <v>25</v>
      </c>
      <c r="E507" s="56" t="s">
        <v>26</v>
      </c>
      <c r="F507" s="56" t="s">
        <v>27</v>
      </c>
      <c r="G507" s="56" t="s">
        <v>28</v>
      </c>
      <c r="H507" s="56" t="s">
        <v>29</v>
      </c>
      <c r="I507" s="56" t="s">
        <v>30</v>
      </c>
      <c r="J507" s="57">
        <v>9100493.9700000007</v>
      </c>
      <c r="K507" s="56" t="s">
        <v>1928</v>
      </c>
      <c r="L507" s="56" t="s">
        <v>137</v>
      </c>
      <c r="M507" s="56" t="s">
        <v>33</v>
      </c>
      <c r="N507" s="51">
        <v>12.28</v>
      </c>
      <c r="O507" s="58">
        <v>44555</v>
      </c>
      <c r="P507" s="58">
        <v>44920</v>
      </c>
      <c r="Q507" s="58">
        <v>44951</v>
      </c>
      <c r="R507" s="56" t="s">
        <v>1929</v>
      </c>
      <c r="S507" s="59" t="s">
        <v>1930</v>
      </c>
      <c r="T507" s="60" t="s">
        <v>1931</v>
      </c>
      <c r="U507" s="61">
        <v>7.7363999999999997</v>
      </c>
      <c r="V507" s="61">
        <v>23.209199999999999</v>
      </c>
      <c r="W507" s="61">
        <v>30.945599999999999</v>
      </c>
    </row>
    <row r="508" spans="1:23">
      <c r="A508" s="55">
        <v>4554</v>
      </c>
      <c r="B508" s="56" t="s">
        <v>1932</v>
      </c>
      <c r="C508" s="56" t="s">
        <v>1933</v>
      </c>
      <c r="D508" s="56" t="s">
        <v>25</v>
      </c>
      <c r="E508" s="56" t="s">
        <v>26</v>
      </c>
      <c r="F508" s="56" t="s">
        <v>27</v>
      </c>
      <c r="G508" s="56" t="s">
        <v>28</v>
      </c>
      <c r="H508" s="56" t="s">
        <v>29</v>
      </c>
      <c r="I508" s="56" t="s">
        <v>30</v>
      </c>
      <c r="J508" s="57">
        <v>4860434.1900000004</v>
      </c>
      <c r="K508" s="56" t="s">
        <v>1172</v>
      </c>
      <c r="L508" s="56" t="s">
        <v>93</v>
      </c>
      <c r="M508" s="56" t="s">
        <v>33</v>
      </c>
      <c r="N508" s="51">
        <v>3.82</v>
      </c>
      <c r="O508" s="58">
        <v>44586</v>
      </c>
      <c r="P508" s="58">
        <v>44982</v>
      </c>
      <c r="Q508" s="58">
        <v>44982</v>
      </c>
      <c r="R508" s="56" t="s">
        <v>1160</v>
      </c>
      <c r="S508" s="59">
        <v>133.78</v>
      </c>
      <c r="T508" s="60">
        <v>137.6</v>
      </c>
      <c r="U508" s="61">
        <v>2</v>
      </c>
      <c r="V508" s="61">
        <v>6</v>
      </c>
      <c r="W508" s="61">
        <v>8</v>
      </c>
    </row>
    <row r="509" spans="1:23">
      <c r="A509" s="55">
        <v>4555</v>
      </c>
      <c r="B509" s="56" t="s">
        <v>1934</v>
      </c>
      <c r="C509" s="56" t="s">
        <v>1935</v>
      </c>
      <c r="D509" s="56" t="s">
        <v>25</v>
      </c>
      <c r="E509" s="56" t="s">
        <v>26</v>
      </c>
      <c r="F509" s="56" t="s">
        <v>27</v>
      </c>
      <c r="G509" s="56" t="s">
        <v>28</v>
      </c>
      <c r="H509" s="56" t="s">
        <v>29</v>
      </c>
      <c r="I509" s="56" t="s">
        <v>30</v>
      </c>
      <c r="J509" s="57">
        <v>10576412.710000001</v>
      </c>
      <c r="K509" s="56" t="s">
        <v>1936</v>
      </c>
      <c r="L509" s="56" t="s">
        <v>150</v>
      </c>
      <c r="M509" s="56" t="s">
        <v>33</v>
      </c>
      <c r="N509" s="51">
        <v>4.5780000000000003</v>
      </c>
      <c r="O509" s="58">
        <v>44593</v>
      </c>
      <c r="P509" s="58">
        <v>45017</v>
      </c>
      <c r="Q509" s="58">
        <v>45077</v>
      </c>
      <c r="R509" s="56" t="s">
        <v>1186</v>
      </c>
      <c r="S509" s="59">
        <v>29.42</v>
      </c>
      <c r="T509" s="60">
        <v>34</v>
      </c>
      <c r="U509" s="61">
        <v>2</v>
      </c>
      <c r="V509" s="61">
        <v>6</v>
      </c>
      <c r="W509" s="61">
        <v>8</v>
      </c>
    </row>
    <row r="510" spans="1:23">
      <c r="A510" s="55">
        <v>4556</v>
      </c>
      <c r="B510" s="56" t="s">
        <v>1937</v>
      </c>
      <c r="C510" s="56" t="s">
        <v>1938</v>
      </c>
      <c r="D510" s="56" t="s">
        <v>25</v>
      </c>
      <c r="E510" s="56" t="s">
        <v>26</v>
      </c>
      <c r="F510" s="56" t="s">
        <v>27</v>
      </c>
      <c r="G510" s="56" t="s">
        <v>28</v>
      </c>
      <c r="H510" s="56" t="s">
        <v>46</v>
      </c>
      <c r="I510" s="56" t="s">
        <v>40</v>
      </c>
      <c r="J510" s="57">
        <v>8775525.4299999997</v>
      </c>
      <c r="K510" s="56" t="s">
        <v>1939</v>
      </c>
      <c r="L510" s="56" t="s">
        <v>42</v>
      </c>
      <c r="M510" s="56" t="s">
        <v>33</v>
      </c>
      <c r="N510" s="51">
        <v>0.9</v>
      </c>
      <c r="O510" s="58">
        <v>44676</v>
      </c>
      <c r="P510" s="58">
        <v>44951</v>
      </c>
      <c r="Q510" s="58">
        <v>44951</v>
      </c>
      <c r="R510" s="56" t="s">
        <v>1940</v>
      </c>
      <c r="S510" s="59">
        <v>0</v>
      </c>
      <c r="T510" s="60">
        <v>0.9</v>
      </c>
      <c r="U510" s="61">
        <v>2</v>
      </c>
      <c r="V510" s="61">
        <v>6</v>
      </c>
      <c r="W510" s="61">
        <v>8</v>
      </c>
    </row>
    <row r="511" spans="1:23" s="62" customFormat="1">
      <c r="A511" s="55">
        <v>4557</v>
      </c>
      <c r="B511" s="56" t="s">
        <v>1941</v>
      </c>
      <c r="C511" s="56" t="s">
        <v>1942</v>
      </c>
      <c r="D511" s="56" t="s">
        <v>25</v>
      </c>
      <c r="E511" s="56" t="s">
        <v>26</v>
      </c>
      <c r="F511" s="56" t="s">
        <v>27</v>
      </c>
      <c r="G511" s="56" t="s">
        <v>28</v>
      </c>
      <c r="H511" s="56" t="s">
        <v>29</v>
      </c>
      <c r="I511" s="56" t="s">
        <v>30</v>
      </c>
      <c r="J511" s="57">
        <v>18036381.09</v>
      </c>
      <c r="K511" s="56" t="s">
        <v>1943</v>
      </c>
      <c r="L511" s="56" t="s">
        <v>150</v>
      </c>
      <c r="M511" s="56" t="s">
        <v>33</v>
      </c>
      <c r="N511" s="51">
        <v>14</v>
      </c>
      <c r="O511" s="58">
        <v>44676</v>
      </c>
      <c r="P511" s="58">
        <v>45010</v>
      </c>
      <c r="Q511" s="58">
        <v>45134</v>
      </c>
      <c r="R511" s="56" t="s">
        <v>1944</v>
      </c>
      <c r="S511" s="59">
        <v>0</v>
      </c>
      <c r="T511" s="60">
        <v>14</v>
      </c>
      <c r="U511" s="61">
        <v>8.82</v>
      </c>
      <c r="V511" s="61">
        <v>26.46</v>
      </c>
      <c r="W511" s="61">
        <v>35.28</v>
      </c>
    </row>
    <row r="512" spans="1:23" s="62" customFormat="1">
      <c r="A512" s="55">
        <v>4558</v>
      </c>
      <c r="B512" s="56" t="s">
        <v>1945</v>
      </c>
      <c r="C512" s="56" t="s">
        <v>1946</v>
      </c>
      <c r="D512" s="56" t="s">
        <v>25</v>
      </c>
      <c r="E512" s="56" t="s">
        <v>26</v>
      </c>
      <c r="F512" s="56" t="s">
        <v>27</v>
      </c>
      <c r="G512" s="56" t="s">
        <v>28</v>
      </c>
      <c r="H512" s="56" t="s">
        <v>29</v>
      </c>
      <c r="I512" s="56" t="s">
        <v>30</v>
      </c>
      <c r="J512" s="57">
        <v>28756926.93</v>
      </c>
      <c r="K512" s="56" t="s">
        <v>652</v>
      </c>
      <c r="L512" s="56" t="s">
        <v>396</v>
      </c>
      <c r="M512" s="56" t="s">
        <v>33</v>
      </c>
      <c r="N512" s="51">
        <v>30.3</v>
      </c>
      <c r="O512" s="58">
        <v>44555</v>
      </c>
      <c r="P512" s="58">
        <v>44920</v>
      </c>
      <c r="Q512" s="58">
        <v>44951</v>
      </c>
      <c r="R512" s="56" t="s">
        <v>1947</v>
      </c>
      <c r="S512" s="59">
        <v>57</v>
      </c>
      <c r="T512" s="60">
        <v>87.3</v>
      </c>
      <c r="U512" s="61">
        <v>19.089000000000002</v>
      </c>
      <c r="V512" s="61">
        <v>57.26700000000001</v>
      </c>
      <c r="W512" s="61">
        <v>76.356000000000009</v>
      </c>
    </row>
    <row r="513" spans="1:23" s="62" customFormat="1">
      <c r="A513" s="55">
        <v>4560</v>
      </c>
      <c r="B513" s="56" t="s">
        <v>1948</v>
      </c>
      <c r="C513" s="56" t="s">
        <v>1949</v>
      </c>
      <c r="D513" s="56" t="s">
        <v>25</v>
      </c>
      <c r="E513" s="56" t="s">
        <v>26</v>
      </c>
      <c r="F513" s="56" t="s">
        <v>27</v>
      </c>
      <c r="G513" s="56" t="s">
        <v>28</v>
      </c>
      <c r="H513" s="56" t="s">
        <v>29</v>
      </c>
      <c r="I513" s="56" t="s">
        <v>30</v>
      </c>
      <c r="J513" s="57">
        <v>14905758.26</v>
      </c>
      <c r="K513" s="56" t="s">
        <v>1950</v>
      </c>
      <c r="L513" s="56" t="s">
        <v>42</v>
      </c>
      <c r="M513" s="56" t="s">
        <v>33</v>
      </c>
      <c r="N513" s="51">
        <v>45.49</v>
      </c>
      <c r="O513" s="58">
        <v>44555</v>
      </c>
      <c r="P513" s="58">
        <v>44982</v>
      </c>
      <c r="Q513" s="58">
        <v>44951</v>
      </c>
      <c r="R513" s="56" t="s">
        <v>1951</v>
      </c>
      <c r="S513" s="59">
        <v>0</v>
      </c>
      <c r="T513" s="60">
        <v>45.49</v>
      </c>
      <c r="U513" s="61">
        <v>28.658700000000003</v>
      </c>
      <c r="V513" s="61">
        <v>85.976100000000002</v>
      </c>
      <c r="W513" s="61">
        <v>114.63480000000001</v>
      </c>
    </row>
    <row r="514" spans="1:23" s="62" customFormat="1">
      <c r="A514" s="55">
        <v>4561</v>
      </c>
      <c r="B514" s="56" t="s">
        <v>1952</v>
      </c>
      <c r="C514" s="56" t="s">
        <v>1953</v>
      </c>
      <c r="D514" s="56" t="s">
        <v>25</v>
      </c>
      <c r="E514" s="56" t="s">
        <v>26</v>
      </c>
      <c r="F514" s="56" t="s">
        <v>27</v>
      </c>
      <c r="G514" s="56" t="s">
        <v>28</v>
      </c>
      <c r="H514" s="56" t="s">
        <v>46</v>
      </c>
      <c r="I514" s="56" t="s">
        <v>40</v>
      </c>
      <c r="J514" s="57">
        <v>8267124.8600000003</v>
      </c>
      <c r="K514" s="56" t="s">
        <v>1954</v>
      </c>
      <c r="L514" s="56" t="s">
        <v>53</v>
      </c>
      <c r="M514" s="56" t="s">
        <v>33</v>
      </c>
      <c r="N514" s="51">
        <v>14.73</v>
      </c>
      <c r="O514" s="58">
        <v>44686</v>
      </c>
      <c r="P514" s="58">
        <v>44931</v>
      </c>
      <c r="Q514" s="58">
        <v>44962</v>
      </c>
      <c r="R514" s="56" t="s">
        <v>1955</v>
      </c>
      <c r="S514" s="59">
        <v>0</v>
      </c>
      <c r="T514" s="60">
        <v>14.73</v>
      </c>
      <c r="U514" s="61">
        <v>46.399500000000003</v>
      </c>
      <c r="V514" s="61">
        <v>139.19850000000002</v>
      </c>
      <c r="W514" s="61">
        <v>185.59800000000001</v>
      </c>
    </row>
    <row r="515" spans="1:23" s="62" customFormat="1">
      <c r="A515" s="55">
        <v>4562</v>
      </c>
      <c r="B515" s="56" t="s">
        <v>1956</v>
      </c>
      <c r="C515" s="56" t="s">
        <v>1957</v>
      </c>
      <c r="D515" s="56" t="s">
        <v>25</v>
      </c>
      <c r="E515" s="56" t="s">
        <v>26</v>
      </c>
      <c r="F515" s="56" t="s">
        <v>27</v>
      </c>
      <c r="G515" s="56" t="s">
        <v>28</v>
      </c>
      <c r="H515" s="56" t="s">
        <v>29</v>
      </c>
      <c r="I515" s="56" t="s">
        <v>30</v>
      </c>
      <c r="J515" s="57">
        <v>19699057.079999998</v>
      </c>
      <c r="K515" s="56" t="s">
        <v>1958</v>
      </c>
      <c r="L515" s="56" t="s">
        <v>62</v>
      </c>
      <c r="M515" s="56" t="s">
        <v>33</v>
      </c>
      <c r="N515" s="51">
        <v>9.5</v>
      </c>
      <c r="O515" s="58">
        <v>44586</v>
      </c>
      <c r="P515" s="58">
        <v>44982</v>
      </c>
      <c r="Q515" s="58">
        <v>44982</v>
      </c>
      <c r="R515" s="56" t="s">
        <v>1959</v>
      </c>
      <c r="S515" s="59">
        <v>0.3</v>
      </c>
      <c r="T515" s="60">
        <v>9.8000000000000007</v>
      </c>
      <c r="U515" s="61">
        <v>5.9850000000000003</v>
      </c>
      <c r="V515" s="61">
        <v>17.955000000000002</v>
      </c>
      <c r="W515" s="61">
        <v>23.94</v>
      </c>
    </row>
    <row r="516" spans="1:23">
      <c r="A516" s="55">
        <v>4563</v>
      </c>
      <c r="B516" s="56" t="s">
        <v>1960</v>
      </c>
      <c r="C516" s="56" t="s">
        <v>1961</v>
      </c>
      <c r="D516" s="56" t="s">
        <v>25</v>
      </c>
      <c r="E516" s="56" t="s">
        <v>26</v>
      </c>
      <c r="F516" s="56" t="s">
        <v>27</v>
      </c>
      <c r="G516" s="56" t="s">
        <v>28</v>
      </c>
      <c r="H516" s="56" t="s">
        <v>29</v>
      </c>
      <c r="I516" s="56" t="s">
        <v>30</v>
      </c>
      <c r="J516" s="57">
        <v>5778399.7699999996</v>
      </c>
      <c r="K516" s="56" t="s">
        <v>1962</v>
      </c>
      <c r="L516" s="56" t="s">
        <v>62</v>
      </c>
      <c r="M516" s="56" t="s">
        <v>33</v>
      </c>
      <c r="N516" s="51">
        <v>8.6999999999999993</v>
      </c>
      <c r="O516" s="58">
        <v>44555</v>
      </c>
      <c r="P516" s="58">
        <v>44920</v>
      </c>
      <c r="Q516" s="58">
        <v>44982</v>
      </c>
      <c r="R516" s="56" t="s">
        <v>982</v>
      </c>
      <c r="S516" s="59">
        <v>237.2</v>
      </c>
      <c r="T516" s="60">
        <v>245.9</v>
      </c>
      <c r="U516" s="61">
        <v>5.4809999999999999</v>
      </c>
      <c r="V516" s="61">
        <v>16.442999999999998</v>
      </c>
      <c r="W516" s="61">
        <v>21.923999999999999</v>
      </c>
    </row>
    <row r="517" spans="1:23" s="62" customFormat="1">
      <c r="A517" s="55">
        <v>4564</v>
      </c>
      <c r="B517" s="56" t="s">
        <v>1963</v>
      </c>
      <c r="C517" s="56" t="s">
        <v>1964</v>
      </c>
      <c r="D517" s="56" t="s">
        <v>25</v>
      </c>
      <c r="E517" s="56" t="s">
        <v>26</v>
      </c>
      <c r="F517" s="56" t="s">
        <v>27</v>
      </c>
      <c r="G517" s="56" t="s">
        <v>28</v>
      </c>
      <c r="H517" s="56" t="s">
        <v>46</v>
      </c>
      <c r="I517" s="56" t="s">
        <v>40</v>
      </c>
      <c r="J517" s="57">
        <v>5678677.3300000001</v>
      </c>
      <c r="K517" s="56" t="s">
        <v>1386</v>
      </c>
      <c r="L517" s="56" t="s">
        <v>150</v>
      </c>
      <c r="M517" s="56" t="s">
        <v>33</v>
      </c>
      <c r="N517" s="51">
        <v>2.9</v>
      </c>
      <c r="O517" s="58">
        <v>44706</v>
      </c>
      <c r="P517" s="58">
        <v>45041</v>
      </c>
      <c r="Q517" s="58">
        <v>45077</v>
      </c>
      <c r="R517" s="56" t="s">
        <v>1965</v>
      </c>
      <c r="S517" s="59">
        <v>0</v>
      </c>
      <c r="T517" s="60">
        <v>2.9</v>
      </c>
      <c r="U517" s="61">
        <v>9.1349999999999998</v>
      </c>
      <c r="V517" s="61">
        <v>27.405000000000001</v>
      </c>
      <c r="W517" s="61">
        <v>36.54</v>
      </c>
    </row>
    <row r="518" spans="1:23" s="62" customFormat="1">
      <c r="A518" s="28">
        <v>4565</v>
      </c>
      <c r="B518" s="29" t="s">
        <v>1966</v>
      </c>
      <c r="C518" s="29" t="s">
        <v>1967</v>
      </c>
      <c r="D518" s="29" t="s">
        <v>25</v>
      </c>
      <c r="E518" s="29" t="s">
        <v>26</v>
      </c>
      <c r="F518" s="29" t="s">
        <v>27</v>
      </c>
      <c r="G518" s="29" t="s">
        <v>28</v>
      </c>
      <c r="H518" s="29" t="s">
        <v>29</v>
      </c>
      <c r="I518" s="29" t="s">
        <v>30</v>
      </c>
      <c r="J518" s="30">
        <v>2453328.84</v>
      </c>
      <c r="K518" s="29" t="s">
        <v>1622</v>
      </c>
      <c r="L518" s="29" t="s">
        <v>128</v>
      </c>
      <c r="M518" s="29" t="s">
        <v>1842</v>
      </c>
      <c r="N518" s="51">
        <v>0.43</v>
      </c>
      <c r="O518" s="31">
        <v>45955</v>
      </c>
      <c r="P518" s="31">
        <v>46198</v>
      </c>
      <c r="Q518" s="31"/>
      <c r="R518" s="29" t="s">
        <v>1968</v>
      </c>
      <c r="S518" s="32">
        <v>100.57</v>
      </c>
      <c r="T518" s="33">
        <v>101</v>
      </c>
      <c r="U518" s="45">
        <v>1</v>
      </c>
      <c r="V518" s="45">
        <v>3</v>
      </c>
      <c r="W518" s="45">
        <v>4</v>
      </c>
    </row>
    <row r="519" spans="1:23" s="62" customFormat="1">
      <c r="A519" s="28">
        <v>4566</v>
      </c>
      <c r="B519" s="29" t="s">
        <v>1969</v>
      </c>
      <c r="C519" s="29" t="s">
        <v>1970</v>
      </c>
      <c r="D519" s="29" t="s">
        <v>25</v>
      </c>
      <c r="E519" s="29" t="s">
        <v>26</v>
      </c>
      <c r="F519" s="29" t="s">
        <v>27</v>
      </c>
      <c r="G519" s="29" t="s">
        <v>28</v>
      </c>
      <c r="H519" s="29" t="s">
        <v>29</v>
      </c>
      <c r="I519" s="29" t="s">
        <v>30</v>
      </c>
      <c r="J519" s="30">
        <v>763128.98</v>
      </c>
      <c r="K519" s="29" t="s">
        <v>498</v>
      </c>
      <c r="L519" s="29" t="s">
        <v>93</v>
      </c>
      <c r="M519" s="29" t="s">
        <v>1842</v>
      </c>
      <c r="N519" s="51">
        <v>0</v>
      </c>
      <c r="O519" s="31">
        <v>45986</v>
      </c>
      <c r="P519" s="31">
        <v>46351</v>
      </c>
      <c r="Q519" s="31"/>
      <c r="R519" s="29" t="s">
        <v>1160</v>
      </c>
      <c r="S519" s="32">
        <v>161.80000000000001</v>
      </c>
      <c r="T519" s="33">
        <v>161.80000000000001</v>
      </c>
      <c r="U519" s="45">
        <v>1</v>
      </c>
      <c r="V519" s="45">
        <v>3</v>
      </c>
      <c r="W519" s="45">
        <v>4</v>
      </c>
    </row>
    <row r="520" spans="1:23">
      <c r="A520" s="28">
        <v>4567</v>
      </c>
      <c r="B520" s="29" t="s">
        <v>1971</v>
      </c>
      <c r="C520" s="29" t="s">
        <v>1972</v>
      </c>
      <c r="D520" s="29" t="s">
        <v>25</v>
      </c>
      <c r="E520" s="29" t="s">
        <v>26</v>
      </c>
      <c r="F520" s="29" t="s">
        <v>27</v>
      </c>
      <c r="G520" s="29" t="s">
        <v>28</v>
      </c>
      <c r="H520" s="29" t="s">
        <v>1314</v>
      </c>
      <c r="I520" s="29" t="s">
        <v>30</v>
      </c>
      <c r="J520" s="30">
        <v>15684182.109999999</v>
      </c>
      <c r="K520" s="29" t="s">
        <v>652</v>
      </c>
      <c r="L520" s="29" t="s">
        <v>396</v>
      </c>
      <c r="M520" s="29" t="s">
        <v>1842</v>
      </c>
      <c r="N520" s="51">
        <v>1.7</v>
      </c>
      <c r="O520" s="31">
        <v>45986</v>
      </c>
      <c r="P520" s="31">
        <v>46351</v>
      </c>
      <c r="Q520" s="31"/>
      <c r="R520" s="29" t="s">
        <v>1947</v>
      </c>
      <c r="S520" s="32">
        <v>58.5</v>
      </c>
      <c r="T520" s="33">
        <v>60.2</v>
      </c>
      <c r="U520" s="45">
        <v>9.9449999999999985</v>
      </c>
      <c r="V520" s="45">
        <v>29.834999999999994</v>
      </c>
      <c r="W520" s="45">
        <v>39.779999999999994</v>
      </c>
    </row>
    <row r="521" spans="1:23">
      <c r="A521" s="28">
        <v>4568</v>
      </c>
      <c r="B521" s="29" t="s">
        <v>1973</v>
      </c>
      <c r="C521" s="29" t="s">
        <v>1974</v>
      </c>
      <c r="D521" s="29" t="s">
        <v>25</v>
      </c>
      <c r="E521" s="29" t="s">
        <v>26</v>
      </c>
      <c r="F521" s="29" t="s">
        <v>27</v>
      </c>
      <c r="G521" s="29" t="s">
        <v>28</v>
      </c>
      <c r="H521" s="29" t="s">
        <v>29</v>
      </c>
      <c r="I521" s="29" t="s">
        <v>30</v>
      </c>
      <c r="J521" s="30">
        <v>3685105.49</v>
      </c>
      <c r="K521" s="29" t="s">
        <v>738</v>
      </c>
      <c r="L521" s="29" t="s">
        <v>32</v>
      </c>
      <c r="M521" s="29" t="s">
        <v>1842</v>
      </c>
      <c r="N521" s="51">
        <v>0</v>
      </c>
      <c r="O521" s="31">
        <v>45986</v>
      </c>
      <c r="P521" s="31">
        <v>46508</v>
      </c>
      <c r="Q521" s="31"/>
      <c r="R521" s="29" t="s">
        <v>1975</v>
      </c>
      <c r="S521" s="32">
        <v>6.43</v>
      </c>
      <c r="T521" s="33">
        <v>6.43</v>
      </c>
      <c r="U521" s="45">
        <v>2</v>
      </c>
      <c r="V521" s="45">
        <v>6</v>
      </c>
      <c r="W521" s="45">
        <v>8</v>
      </c>
    </row>
    <row r="522" spans="1:23">
      <c r="A522" s="55">
        <v>4569</v>
      </c>
      <c r="B522" s="56" t="s">
        <v>1976</v>
      </c>
      <c r="C522" s="56" t="s">
        <v>1977</v>
      </c>
      <c r="D522" s="56" t="s">
        <v>25</v>
      </c>
      <c r="E522" s="56" t="s">
        <v>26</v>
      </c>
      <c r="F522" s="56" t="s">
        <v>27</v>
      </c>
      <c r="G522" s="56" t="s">
        <v>28</v>
      </c>
      <c r="H522" s="56" t="s">
        <v>29</v>
      </c>
      <c r="I522" s="56" t="s">
        <v>30</v>
      </c>
      <c r="J522" s="57">
        <v>42814793.140000001</v>
      </c>
      <c r="K522" s="56" t="s">
        <v>1978</v>
      </c>
      <c r="L522" s="56" t="s">
        <v>128</v>
      </c>
      <c r="M522" s="56" t="s">
        <v>33</v>
      </c>
      <c r="N522" s="51">
        <v>43.2</v>
      </c>
      <c r="O522" s="58">
        <v>44586</v>
      </c>
      <c r="P522" s="58">
        <v>45041</v>
      </c>
      <c r="Q522" s="58">
        <v>45061</v>
      </c>
      <c r="R522" s="56" t="s">
        <v>1855</v>
      </c>
      <c r="S522" s="59">
        <v>148.80000000000001</v>
      </c>
      <c r="T522" s="60">
        <v>192</v>
      </c>
      <c r="U522" s="61">
        <v>27.216000000000001</v>
      </c>
      <c r="V522" s="61">
        <v>81.647999999999996</v>
      </c>
      <c r="W522" s="61">
        <v>108.864</v>
      </c>
    </row>
    <row r="523" spans="1:23" s="62" customFormat="1" ht="13.5" customHeight="1">
      <c r="A523" s="55">
        <v>4570</v>
      </c>
      <c r="B523" s="56" t="s">
        <v>1979</v>
      </c>
      <c r="C523" s="56" t="s">
        <v>1980</v>
      </c>
      <c r="D523" s="56" t="s">
        <v>25</v>
      </c>
      <c r="E523" s="56" t="s">
        <v>26</v>
      </c>
      <c r="F523" s="56" t="s">
        <v>27</v>
      </c>
      <c r="G523" s="56" t="s">
        <v>28</v>
      </c>
      <c r="H523" s="56" t="s">
        <v>46</v>
      </c>
      <c r="I523" s="56" t="s">
        <v>40</v>
      </c>
      <c r="J523" s="57">
        <v>5800404.0999999996</v>
      </c>
      <c r="K523" s="56" t="s">
        <v>1981</v>
      </c>
      <c r="L523" s="56" t="s">
        <v>102</v>
      </c>
      <c r="M523" s="56" t="s">
        <v>33</v>
      </c>
      <c r="N523" s="51">
        <v>9.4</v>
      </c>
      <c r="O523" s="58">
        <v>44676</v>
      </c>
      <c r="P523" s="58">
        <v>45010</v>
      </c>
      <c r="Q523" s="58">
        <v>45010</v>
      </c>
      <c r="R523" s="56" t="s">
        <v>1982</v>
      </c>
      <c r="S523" s="59">
        <v>0</v>
      </c>
      <c r="T523" s="60">
        <v>9.4</v>
      </c>
      <c r="U523" s="61">
        <v>29.61</v>
      </c>
      <c r="V523" s="61">
        <v>88.83</v>
      </c>
      <c r="W523" s="61">
        <v>118.44</v>
      </c>
    </row>
    <row r="524" spans="1:23" s="62" customFormat="1" ht="16.5" customHeight="1">
      <c r="A524" s="55">
        <v>4571</v>
      </c>
      <c r="B524" s="56" t="s">
        <v>1983</v>
      </c>
      <c r="C524" s="56" t="s">
        <v>1984</v>
      </c>
      <c r="D524" s="56" t="s">
        <v>25</v>
      </c>
      <c r="E524" s="56" t="s">
        <v>26</v>
      </c>
      <c r="F524" s="56" t="s">
        <v>27</v>
      </c>
      <c r="G524" s="56" t="s">
        <v>28</v>
      </c>
      <c r="H524" s="56" t="s">
        <v>29</v>
      </c>
      <c r="I524" s="56" t="s">
        <v>30</v>
      </c>
      <c r="J524" s="57">
        <v>13030609.01</v>
      </c>
      <c r="K524" s="56" t="s">
        <v>1985</v>
      </c>
      <c r="L524" s="56" t="s">
        <v>150</v>
      </c>
      <c r="M524" s="56" t="s">
        <v>33</v>
      </c>
      <c r="N524" s="51">
        <v>6.5</v>
      </c>
      <c r="O524" s="58">
        <v>44555</v>
      </c>
      <c r="P524" s="58">
        <v>44920</v>
      </c>
      <c r="Q524" s="58">
        <v>44982</v>
      </c>
      <c r="R524" s="56" t="s">
        <v>1346</v>
      </c>
      <c r="S524" s="59">
        <v>34</v>
      </c>
      <c r="T524" s="60">
        <v>40.5</v>
      </c>
      <c r="U524" s="61">
        <v>4.0949999999999998</v>
      </c>
      <c r="V524" s="61">
        <v>12.285</v>
      </c>
      <c r="W524" s="61">
        <v>16.38</v>
      </c>
    </row>
    <row r="525" spans="1:23" s="62" customFormat="1">
      <c r="A525" s="28">
        <v>4572</v>
      </c>
      <c r="B525" s="29" t="s">
        <v>1986</v>
      </c>
      <c r="C525" s="29" t="s">
        <v>1986</v>
      </c>
      <c r="D525" s="29" t="s">
        <v>25</v>
      </c>
      <c r="E525" s="29" t="s">
        <v>26</v>
      </c>
      <c r="F525" s="29" t="s">
        <v>27</v>
      </c>
      <c r="G525" s="29" t="s">
        <v>28</v>
      </c>
      <c r="H525" s="29" t="s">
        <v>29</v>
      </c>
      <c r="I525" s="29" t="s">
        <v>30</v>
      </c>
      <c r="J525" s="30">
        <v>8974321.1899999995</v>
      </c>
      <c r="K525" s="29" t="s">
        <v>976</v>
      </c>
      <c r="L525" s="29" t="s">
        <v>137</v>
      </c>
      <c r="M525" s="29" t="s">
        <v>1842</v>
      </c>
      <c r="N525" s="51">
        <v>0</v>
      </c>
      <c r="O525" s="31">
        <v>45986</v>
      </c>
      <c r="P525" s="31">
        <v>46508</v>
      </c>
      <c r="Q525" s="31"/>
      <c r="R525" s="29" t="s">
        <v>960</v>
      </c>
      <c r="S525" s="32">
        <v>80.400000000000006</v>
      </c>
      <c r="T525" s="33">
        <v>80.400000000000006</v>
      </c>
      <c r="U525" s="45">
        <v>5</v>
      </c>
      <c r="V525" s="45">
        <v>15</v>
      </c>
      <c r="W525" s="45">
        <v>20</v>
      </c>
    </row>
    <row r="526" spans="1:23" s="62" customFormat="1">
      <c r="A526" s="28">
        <v>4573</v>
      </c>
      <c r="B526" s="29" t="s">
        <v>1987</v>
      </c>
      <c r="C526" s="29" t="s">
        <v>1988</v>
      </c>
      <c r="D526" s="29" t="s">
        <v>25</v>
      </c>
      <c r="E526" s="29" t="s">
        <v>26</v>
      </c>
      <c r="F526" s="29" t="s">
        <v>27</v>
      </c>
      <c r="G526" s="29" t="s">
        <v>28</v>
      </c>
      <c r="H526" s="29" t="s">
        <v>1314</v>
      </c>
      <c r="I526" s="29" t="s">
        <v>30</v>
      </c>
      <c r="J526" s="30">
        <v>27317799.420000002</v>
      </c>
      <c r="K526" s="29" t="s">
        <v>1989</v>
      </c>
      <c r="L526" s="29" t="s">
        <v>42</v>
      </c>
      <c r="M526" s="29" t="s">
        <v>1842</v>
      </c>
      <c r="N526" s="51">
        <v>0</v>
      </c>
      <c r="O526" s="31">
        <v>45986</v>
      </c>
      <c r="P526" s="31">
        <v>46351</v>
      </c>
      <c r="Q526" s="31"/>
      <c r="R526" s="29" t="s">
        <v>1818</v>
      </c>
      <c r="S526" s="32">
        <v>271.64999999999998</v>
      </c>
      <c r="T526" s="33">
        <v>271.64999999999998</v>
      </c>
      <c r="U526" s="45">
        <v>23</v>
      </c>
      <c r="V526" s="45">
        <v>69</v>
      </c>
      <c r="W526" s="45">
        <v>92</v>
      </c>
    </row>
    <row r="527" spans="1:23" s="62" customFormat="1">
      <c r="A527" s="55">
        <v>4574</v>
      </c>
      <c r="B527" s="56" t="s">
        <v>1990</v>
      </c>
      <c r="C527" s="56" t="s">
        <v>1991</v>
      </c>
      <c r="D527" s="56" t="s">
        <v>25</v>
      </c>
      <c r="E527" s="56" t="s">
        <v>26</v>
      </c>
      <c r="F527" s="56" t="s">
        <v>27</v>
      </c>
      <c r="G527" s="56" t="s">
        <v>28</v>
      </c>
      <c r="H527" s="56" t="s">
        <v>29</v>
      </c>
      <c r="I527" s="56" t="s">
        <v>30</v>
      </c>
      <c r="J527" s="57">
        <v>12508672.65</v>
      </c>
      <c r="K527" s="56" t="s">
        <v>1992</v>
      </c>
      <c r="L527" s="56" t="s">
        <v>396</v>
      </c>
      <c r="M527" s="56" t="s">
        <v>33</v>
      </c>
      <c r="N527" s="51">
        <v>30.08</v>
      </c>
      <c r="O527" s="58">
        <v>44555</v>
      </c>
      <c r="P527" s="58">
        <v>45041</v>
      </c>
      <c r="Q527" s="58">
        <v>45168</v>
      </c>
      <c r="R527" s="56" t="s">
        <v>1993</v>
      </c>
      <c r="S527" s="59">
        <v>0</v>
      </c>
      <c r="T527" s="60">
        <v>30.08</v>
      </c>
      <c r="U527" s="61">
        <v>18.950399999999998</v>
      </c>
      <c r="V527" s="61">
        <v>56.851199999999992</v>
      </c>
      <c r="W527" s="61">
        <v>75.801599999999993</v>
      </c>
    </row>
    <row r="528" spans="1:23" s="62" customFormat="1">
      <c r="A528" s="28">
        <v>4575</v>
      </c>
      <c r="B528" s="29" t="s">
        <v>1994</v>
      </c>
      <c r="C528" s="29" t="s">
        <v>1994</v>
      </c>
      <c r="D528" s="29" t="s">
        <v>25</v>
      </c>
      <c r="E528" s="29" t="s">
        <v>26</v>
      </c>
      <c r="F528" s="29" t="s">
        <v>27</v>
      </c>
      <c r="G528" s="29" t="s">
        <v>28</v>
      </c>
      <c r="H528" s="29" t="s">
        <v>1314</v>
      </c>
      <c r="I528" s="29" t="s">
        <v>30</v>
      </c>
      <c r="J528" s="30">
        <v>2590081.5099999998</v>
      </c>
      <c r="K528" s="29" t="s">
        <v>1372</v>
      </c>
      <c r="L528" s="29" t="s">
        <v>115</v>
      </c>
      <c r="M528" s="29" t="s">
        <v>1842</v>
      </c>
      <c r="N528" s="51">
        <v>0</v>
      </c>
      <c r="O528" s="31">
        <v>45986</v>
      </c>
      <c r="P528" s="31">
        <v>46351</v>
      </c>
      <c r="Q528" s="31"/>
      <c r="R528" s="29" t="s">
        <v>1373</v>
      </c>
      <c r="S528" s="32">
        <v>8</v>
      </c>
      <c r="T528" s="33">
        <v>8</v>
      </c>
      <c r="U528" s="45">
        <v>2</v>
      </c>
      <c r="V528" s="45">
        <v>6</v>
      </c>
      <c r="W528" s="45">
        <v>8</v>
      </c>
    </row>
    <row r="529" spans="1:23">
      <c r="A529" s="28">
        <v>4576</v>
      </c>
      <c r="B529" s="29" t="s">
        <v>1995</v>
      </c>
      <c r="C529" s="29" t="s">
        <v>1996</v>
      </c>
      <c r="D529" s="29" t="s">
        <v>25</v>
      </c>
      <c r="E529" s="29" t="s">
        <v>26</v>
      </c>
      <c r="F529" s="29" t="s">
        <v>27</v>
      </c>
      <c r="G529" s="29" t="s">
        <v>28</v>
      </c>
      <c r="H529" s="29" t="s">
        <v>29</v>
      </c>
      <c r="I529" s="29" t="s">
        <v>30</v>
      </c>
      <c r="J529" s="30">
        <v>24977685.960000001</v>
      </c>
      <c r="K529" s="29" t="s">
        <v>1997</v>
      </c>
      <c r="L529" s="29" t="s">
        <v>83</v>
      </c>
      <c r="M529" s="29" t="s">
        <v>691</v>
      </c>
      <c r="N529" s="51">
        <v>24.82</v>
      </c>
      <c r="O529" s="31">
        <v>45802</v>
      </c>
      <c r="P529" s="31">
        <v>46167</v>
      </c>
      <c r="Q529" s="31"/>
      <c r="R529" s="29" t="s">
        <v>1891</v>
      </c>
      <c r="S529" s="32">
        <v>0</v>
      </c>
      <c r="T529" s="33">
        <v>24.82</v>
      </c>
      <c r="U529" s="45">
        <v>15.6366</v>
      </c>
      <c r="V529" s="45">
        <v>46.909799999999997</v>
      </c>
      <c r="W529" s="45">
        <v>62.546399999999998</v>
      </c>
    </row>
    <row r="530" spans="1:23" s="62" customFormat="1">
      <c r="A530" s="55">
        <v>4577</v>
      </c>
      <c r="B530" s="56" t="s">
        <v>1998</v>
      </c>
      <c r="C530" s="56" t="s">
        <v>1999</v>
      </c>
      <c r="D530" s="56" t="s">
        <v>25</v>
      </c>
      <c r="E530" s="56" t="s">
        <v>26</v>
      </c>
      <c r="F530" s="56" t="s">
        <v>27</v>
      </c>
      <c r="G530" s="56" t="s">
        <v>28</v>
      </c>
      <c r="H530" s="56" t="s">
        <v>39</v>
      </c>
      <c r="I530" s="56" t="s">
        <v>40</v>
      </c>
      <c r="J530" s="57">
        <v>4356625.5999999996</v>
      </c>
      <c r="K530" s="56" t="s">
        <v>2000</v>
      </c>
      <c r="L530" s="56" t="s">
        <v>102</v>
      </c>
      <c r="M530" s="56" t="s">
        <v>33</v>
      </c>
      <c r="N530" s="51">
        <v>4.3</v>
      </c>
      <c r="O530" s="58">
        <v>44742</v>
      </c>
      <c r="P530" s="58">
        <v>45046</v>
      </c>
      <c r="Q530" s="58">
        <v>45076</v>
      </c>
      <c r="R530" s="56" t="s">
        <v>2001</v>
      </c>
      <c r="S530" s="59">
        <v>0</v>
      </c>
      <c r="T530" s="60">
        <v>4.3</v>
      </c>
      <c r="U530" s="61">
        <v>25.154999999999998</v>
      </c>
      <c r="V530" s="61">
        <v>75.464999999999989</v>
      </c>
      <c r="W530" s="61">
        <v>100.61999999999999</v>
      </c>
    </row>
    <row r="531" spans="1:23">
      <c r="A531" s="28">
        <v>4578</v>
      </c>
      <c r="B531" s="29" t="s">
        <v>2002</v>
      </c>
      <c r="C531" s="29" t="s">
        <v>2003</v>
      </c>
      <c r="D531" s="29" t="s">
        <v>25</v>
      </c>
      <c r="E531" s="29" t="s">
        <v>26</v>
      </c>
      <c r="F531" s="29" t="s">
        <v>27</v>
      </c>
      <c r="G531" s="29" t="s">
        <v>28</v>
      </c>
      <c r="H531" s="29" t="s">
        <v>29</v>
      </c>
      <c r="I531" s="29" t="s">
        <v>30</v>
      </c>
      <c r="J531" s="30">
        <v>13025832.75</v>
      </c>
      <c r="K531" s="29" t="s">
        <v>2004</v>
      </c>
      <c r="L531" s="29" t="s">
        <v>150</v>
      </c>
      <c r="M531" s="29" t="s">
        <v>1842</v>
      </c>
      <c r="N531" s="51">
        <v>3.85</v>
      </c>
      <c r="O531" s="31">
        <v>45986</v>
      </c>
      <c r="P531" s="31">
        <v>46351</v>
      </c>
      <c r="Q531" s="31"/>
      <c r="R531" s="29" t="s">
        <v>1035</v>
      </c>
      <c r="S531" s="32">
        <v>32.35</v>
      </c>
      <c r="T531" s="33">
        <v>36.200000000000003</v>
      </c>
      <c r="U531" s="45">
        <v>2</v>
      </c>
      <c r="V531" s="45">
        <v>6</v>
      </c>
      <c r="W531" s="45">
        <v>8</v>
      </c>
    </row>
    <row r="532" spans="1:23" s="62" customFormat="1">
      <c r="A532" s="28">
        <v>4579</v>
      </c>
      <c r="B532" s="29" t="s">
        <v>2005</v>
      </c>
      <c r="C532" s="29" t="s">
        <v>2006</v>
      </c>
      <c r="D532" s="29" t="s">
        <v>25</v>
      </c>
      <c r="E532" s="29" t="s">
        <v>26</v>
      </c>
      <c r="F532" s="29" t="s">
        <v>27</v>
      </c>
      <c r="G532" s="29" t="s">
        <v>28</v>
      </c>
      <c r="H532" s="29" t="s">
        <v>29</v>
      </c>
      <c r="I532" s="29" t="s">
        <v>30</v>
      </c>
      <c r="J532" s="30">
        <v>3003006</v>
      </c>
      <c r="K532" s="29" t="s">
        <v>2007</v>
      </c>
      <c r="L532" s="29" t="s">
        <v>303</v>
      </c>
      <c r="M532" s="29" t="s">
        <v>691</v>
      </c>
      <c r="N532" s="51">
        <v>0</v>
      </c>
      <c r="O532" s="31">
        <v>45811</v>
      </c>
      <c r="P532" s="31">
        <v>46025</v>
      </c>
      <c r="Q532" s="31"/>
      <c r="R532" s="29" t="s">
        <v>2008</v>
      </c>
      <c r="S532" s="32">
        <v>63.3</v>
      </c>
      <c r="T532" s="33">
        <v>63.3</v>
      </c>
      <c r="U532" s="45">
        <v>2</v>
      </c>
      <c r="V532" s="45">
        <v>6</v>
      </c>
      <c r="W532" s="45">
        <v>8</v>
      </c>
    </row>
    <row r="533" spans="1:23" s="62" customFormat="1">
      <c r="A533" s="28">
        <v>4580</v>
      </c>
      <c r="B533" s="29" t="s">
        <v>2009</v>
      </c>
      <c r="C533" s="29" t="s">
        <v>2010</v>
      </c>
      <c r="D533" s="29" t="s">
        <v>25</v>
      </c>
      <c r="E533" s="29" t="s">
        <v>26</v>
      </c>
      <c r="F533" s="29" t="s">
        <v>27</v>
      </c>
      <c r="G533" s="29" t="s">
        <v>28</v>
      </c>
      <c r="H533" s="29" t="s">
        <v>29</v>
      </c>
      <c r="I533" s="29" t="s">
        <v>30</v>
      </c>
      <c r="J533" s="41">
        <v>4693934.84</v>
      </c>
      <c r="K533" s="29" t="s">
        <v>919</v>
      </c>
      <c r="L533" s="29" t="s">
        <v>42</v>
      </c>
      <c r="M533" s="29" t="s">
        <v>1842</v>
      </c>
      <c r="N533" s="51">
        <v>4.5</v>
      </c>
      <c r="O533" s="31">
        <v>46002</v>
      </c>
      <c r="P533" s="31">
        <v>46367</v>
      </c>
      <c r="Q533" s="31"/>
      <c r="R533" s="29" t="s">
        <v>2011</v>
      </c>
      <c r="S533" s="102">
        <v>18.600000000000001</v>
      </c>
      <c r="T533" s="54">
        <v>23.1</v>
      </c>
      <c r="U533" s="45">
        <v>2</v>
      </c>
      <c r="V533" s="45">
        <v>6</v>
      </c>
      <c r="W533" s="45">
        <v>8</v>
      </c>
    </row>
    <row r="534" spans="1:23" s="62" customFormat="1">
      <c r="A534" s="28">
        <v>4581</v>
      </c>
      <c r="B534" s="29" t="s">
        <v>2012</v>
      </c>
      <c r="C534" s="29" t="s">
        <v>2013</v>
      </c>
      <c r="D534" s="29" t="s">
        <v>25</v>
      </c>
      <c r="E534" s="29" t="s">
        <v>26</v>
      </c>
      <c r="F534" s="29" t="s">
        <v>27</v>
      </c>
      <c r="G534" s="29" t="s">
        <v>28</v>
      </c>
      <c r="H534" s="29" t="s">
        <v>29</v>
      </c>
      <c r="I534" s="29" t="s">
        <v>30</v>
      </c>
      <c r="J534" s="41">
        <v>15290588.560000001</v>
      </c>
      <c r="K534" s="29" t="s">
        <v>2014</v>
      </c>
      <c r="L534" s="29" t="s">
        <v>42</v>
      </c>
      <c r="M534" s="29" t="s">
        <v>1842</v>
      </c>
      <c r="N534" s="51">
        <v>24.25</v>
      </c>
      <c r="O534" s="31">
        <v>46002</v>
      </c>
      <c r="P534" s="31">
        <v>46367</v>
      </c>
      <c r="Q534" s="31"/>
      <c r="R534" s="29" t="s">
        <v>2011</v>
      </c>
      <c r="S534" s="102">
        <v>61.45</v>
      </c>
      <c r="T534" s="54">
        <v>85.7</v>
      </c>
      <c r="U534" s="45">
        <v>15.2775</v>
      </c>
      <c r="V534" s="45">
        <v>45.832499999999996</v>
      </c>
      <c r="W534" s="45">
        <v>61.11</v>
      </c>
    </row>
    <row r="535" spans="1:23">
      <c r="A535" s="28">
        <v>4582</v>
      </c>
      <c r="B535" s="40" t="s">
        <v>2015</v>
      </c>
      <c r="C535" s="29" t="s">
        <v>2016</v>
      </c>
      <c r="D535" s="29" t="s">
        <v>25</v>
      </c>
      <c r="E535" s="29" t="s">
        <v>26</v>
      </c>
      <c r="F535" s="29" t="s">
        <v>27</v>
      </c>
      <c r="G535" s="29" t="s">
        <v>28</v>
      </c>
      <c r="H535" s="29" t="s">
        <v>29</v>
      </c>
      <c r="I535" s="29" t="s">
        <v>30</v>
      </c>
      <c r="J535" s="41">
        <v>17486770.789999999</v>
      </c>
      <c r="K535" s="29" t="s">
        <v>2017</v>
      </c>
      <c r="L535" s="29" t="s">
        <v>42</v>
      </c>
      <c r="M535" s="29" t="s">
        <v>1842</v>
      </c>
      <c r="N535" s="51">
        <v>34.299999999999997</v>
      </c>
      <c r="O535" s="31">
        <v>46002</v>
      </c>
      <c r="P535" s="31">
        <v>46367</v>
      </c>
      <c r="Q535" s="31"/>
      <c r="R535" s="29" t="s">
        <v>1391</v>
      </c>
      <c r="S535" s="102">
        <v>0</v>
      </c>
      <c r="T535" s="54">
        <v>34.299999999999997</v>
      </c>
      <c r="U535" s="45">
        <v>21.608999999999998</v>
      </c>
      <c r="V535" s="45">
        <v>64.826999999999998</v>
      </c>
      <c r="W535" s="45">
        <v>86.435999999999993</v>
      </c>
    </row>
    <row r="536" spans="1:23" s="62" customFormat="1">
      <c r="A536" s="55">
        <v>4583</v>
      </c>
      <c r="B536" s="56" t="s">
        <v>2018</v>
      </c>
      <c r="C536" s="56" t="s">
        <v>2019</v>
      </c>
      <c r="D536" s="56" t="s">
        <v>25</v>
      </c>
      <c r="E536" s="56" t="s">
        <v>26</v>
      </c>
      <c r="F536" s="56" t="s">
        <v>27</v>
      </c>
      <c r="G536" s="56" t="s">
        <v>28</v>
      </c>
      <c r="H536" s="56" t="s">
        <v>46</v>
      </c>
      <c r="I536" s="56" t="s">
        <v>40</v>
      </c>
      <c r="J536" s="57">
        <v>21402875.190000001</v>
      </c>
      <c r="K536" s="56" t="s">
        <v>2020</v>
      </c>
      <c r="L536" s="56" t="s">
        <v>42</v>
      </c>
      <c r="M536" s="56" t="s">
        <v>33</v>
      </c>
      <c r="N536" s="51">
        <v>18.2</v>
      </c>
      <c r="O536" s="58">
        <v>44742</v>
      </c>
      <c r="P536" s="58">
        <v>45076</v>
      </c>
      <c r="Q536" s="58">
        <v>45076</v>
      </c>
      <c r="R536" s="56" t="s">
        <v>2021</v>
      </c>
      <c r="S536" s="59">
        <v>0</v>
      </c>
      <c r="T536" s="60">
        <v>18.2</v>
      </c>
      <c r="U536" s="61">
        <v>57.33</v>
      </c>
      <c r="V536" s="61">
        <v>171.99</v>
      </c>
      <c r="W536" s="61">
        <v>229.32</v>
      </c>
    </row>
    <row r="537" spans="1:23">
      <c r="A537" s="28">
        <v>4584</v>
      </c>
      <c r="B537" s="29" t="s">
        <v>2022</v>
      </c>
      <c r="C537" s="29" t="s">
        <v>2023</v>
      </c>
      <c r="D537" s="29" t="s">
        <v>25</v>
      </c>
      <c r="E537" s="29" t="s">
        <v>26</v>
      </c>
      <c r="F537" s="29" t="s">
        <v>27</v>
      </c>
      <c r="G537" s="29" t="s">
        <v>28</v>
      </c>
      <c r="H537" s="29" t="s">
        <v>29</v>
      </c>
      <c r="I537" s="29" t="s">
        <v>30</v>
      </c>
      <c r="J537" s="41">
        <v>18529695.859999999</v>
      </c>
      <c r="K537" s="29" t="s">
        <v>2024</v>
      </c>
      <c r="L537" s="29" t="s">
        <v>42</v>
      </c>
      <c r="M537" s="29" t="s">
        <v>1842</v>
      </c>
      <c r="N537" s="51">
        <v>21</v>
      </c>
      <c r="O537" s="31">
        <v>46002</v>
      </c>
      <c r="P537" s="31">
        <v>46367</v>
      </c>
      <c r="Q537" s="31"/>
      <c r="R537" s="29" t="s">
        <v>1391</v>
      </c>
      <c r="S537" s="102">
        <v>42.7</v>
      </c>
      <c r="T537" s="54">
        <v>74.400000000000006</v>
      </c>
      <c r="U537" s="45">
        <v>13.23</v>
      </c>
      <c r="V537" s="45">
        <v>39.69</v>
      </c>
      <c r="W537" s="45">
        <v>52.92</v>
      </c>
    </row>
    <row r="538" spans="1:23">
      <c r="A538" s="28">
        <v>4585</v>
      </c>
      <c r="B538" s="29" t="s">
        <v>2025</v>
      </c>
      <c r="C538" s="29" t="s">
        <v>2026</v>
      </c>
      <c r="D538" s="29" t="s">
        <v>25</v>
      </c>
      <c r="E538" s="29" t="s">
        <v>26</v>
      </c>
      <c r="F538" s="29" t="s">
        <v>27</v>
      </c>
      <c r="G538" s="29" t="s">
        <v>28</v>
      </c>
      <c r="H538" s="29" t="s">
        <v>29</v>
      </c>
      <c r="I538" s="29" t="s">
        <v>30</v>
      </c>
      <c r="J538" s="41">
        <v>23980875.960000001</v>
      </c>
      <c r="K538" s="29" t="s">
        <v>2027</v>
      </c>
      <c r="L538" s="29" t="s">
        <v>42</v>
      </c>
      <c r="M538" s="29" t="s">
        <v>1842</v>
      </c>
      <c r="N538" s="51">
        <v>36.6</v>
      </c>
      <c r="O538" s="31">
        <v>46002</v>
      </c>
      <c r="P538" s="31">
        <v>46367</v>
      </c>
      <c r="Q538" s="31"/>
      <c r="R538" s="29" t="s">
        <v>1380</v>
      </c>
      <c r="S538" s="102">
        <v>81.8</v>
      </c>
      <c r="T538" s="54">
        <v>123</v>
      </c>
      <c r="U538" s="45">
        <v>23.058</v>
      </c>
      <c r="V538" s="45">
        <v>69.174000000000007</v>
      </c>
      <c r="W538" s="45">
        <v>92.231999999999999</v>
      </c>
    </row>
    <row r="539" spans="1:23" s="62" customFormat="1">
      <c r="A539" s="28">
        <v>4586</v>
      </c>
      <c r="B539" s="40" t="s">
        <v>2028</v>
      </c>
      <c r="C539" s="29" t="s">
        <v>2029</v>
      </c>
      <c r="D539" s="29" t="s">
        <v>25</v>
      </c>
      <c r="E539" s="29" t="s">
        <v>26</v>
      </c>
      <c r="F539" s="29" t="s">
        <v>27</v>
      </c>
      <c r="G539" s="29" t="s">
        <v>28</v>
      </c>
      <c r="H539" s="29" t="s">
        <v>29</v>
      </c>
      <c r="I539" s="29" t="s">
        <v>30</v>
      </c>
      <c r="J539" s="41">
        <v>25230750.68</v>
      </c>
      <c r="K539" s="29" t="s">
        <v>2030</v>
      </c>
      <c r="L539" s="29" t="s">
        <v>42</v>
      </c>
      <c r="M539" s="29" t="s">
        <v>1842</v>
      </c>
      <c r="N539" s="51">
        <v>36.200000000000003</v>
      </c>
      <c r="O539" s="31">
        <v>46002</v>
      </c>
      <c r="P539" s="31">
        <v>46367</v>
      </c>
      <c r="Q539" s="31"/>
      <c r="R539" s="29" t="s">
        <v>1380</v>
      </c>
      <c r="S539" s="102">
        <v>134.5</v>
      </c>
      <c r="T539" s="54">
        <v>178.5</v>
      </c>
      <c r="U539" s="45">
        <v>22.806000000000001</v>
      </c>
      <c r="V539" s="45">
        <v>68.418000000000006</v>
      </c>
      <c r="W539" s="45">
        <v>91.224000000000004</v>
      </c>
    </row>
    <row r="540" spans="1:23" s="62" customFormat="1">
      <c r="A540" s="28">
        <v>4587</v>
      </c>
      <c r="B540" s="29" t="s">
        <v>2031</v>
      </c>
      <c r="C540" s="29" t="s">
        <v>2032</v>
      </c>
      <c r="D540" s="29" t="s">
        <v>25</v>
      </c>
      <c r="E540" s="29" t="s">
        <v>26</v>
      </c>
      <c r="F540" s="29" t="s">
        <v>27</v>
      </c>
      <c r="G540" s="29" t="s">
        <v>28</v>
      </c>
      <c r="H540" s="29" t="s">
        <v>29</v>
      </c>
      <c r="I540" s="29" t="s">
        <v>30</v>
      </c>
      <c r="J540" s="41">
        <v>13090898.779999999</v>
      </c>
      <c r="K540" s="29" t="s">
        <v>2033</v>
      </c>
      <c r="L540" s="29" t="s">
        <v>48</v>
      </c>
      <c r="M540" s="29" t="s">
        <v>1842</v>
      </c>
      <c r="N540" s="51">
        <v>18.150000000000006</v>
      </c>
      <c r="O540" s="31">
        <v>46002</v>
      </c>
      <c r="P540" s="31">
        <v>46367</v>
      </c>
      <c r="Q540" s="31"/>
      <c r="R540" s="29" t="s">
        <v>2034</v>
      </c>
      <c r="S540" s="102">
        <v>103.3</v>
      </c>
      <c r="T540" s="54">
        <v>121.45</v>
      </c>
      <c r="U540" s="45">
        <v>11.4345</v>
      </c>
      <c r="V540" s="45">
        <v>34.3035</v>
      </c>
      <c r="W540" s="45">
        <v>45.738</v>
      </c>
    </row>
    <row r="541" spans="1:23">
      <c r="A541" s="28">
        <v>4588</v>
      </c>
      <c r="B541" s="40" t="s">
        <v>2035</v>
      </c>
      <c r="C541" s="40" t="s">
        <v>2036</v>
      </c>
      <c r="D541" s="29" t="s">
        <v>25</v>
      </c>
      <c r="E541" s="29" t="s">
        <v>26</v>
      </c>
      <c r="F541" s="29" t="s">
        <v>27</v>
      </c>
      <c r="G541" s="29" t="s">
        <v>28</v>
      </c>
      <c r="H541" s="29" t="s">
        <v>29</v>
      </c>
      <c r="I541" s="29" t="s">
        <v>30</v>
      </c>
      <c r="J541" s="41">
        <v>27501638.890000001</v>
      </c>
      <c r="K541" s="29" t="s">
        <v>2037</v>
      </c>
      <c r="L541" s="29" t="s">
        <v>48</v>
      </c>
      <c r="M541" s="29" t="s">
        <v>1842</v>
      </c>
      <c r="N541" s="51">
        <v>30.5</v>
      </c>
      <c r="O541" s="31">
        <v>46002</v>
      </c>
      <c r="P541" s="31">
        <v>46367</v>
      </c>
      <c r="Q541" s="31"/>
      <c r="R541" s="40" t="s">
        <v>2038</v>
      </c>
      <c r="S541" s="103" t="s">
        <v>2039</v>
      </c>
      <c r="T541" s="105" t="s">
        <v>2040</v>
      </c>
      <c r="U541" s="45">
        <v>17.451000000000001</v>
      </c>
      <c r="V541" s="45">
        <v>52.353000000000002</v>
      </c>
      <c r="W541" s="45">
        <v>69.804000000000002</v>
      </c>
    </row>
    <row r="542" spans="1:23" s="62" customFormat="1">
      <c r="A542" s="28">
        <v>4589</v>
      </c>
      <c r="B542" s="29" t="s">
        <v>2041</v>
      </c>
      <c r="C542" s="29" t="s">
        <v>2042</v>
      </c>
      <c r="D542" s="29" t="s">
        <v>25</v>
      </c>
      <c r="E542" s="29" t="s">
        <v>26</v>
      </c>
      <c r="F542" s="29" t="s">
        <v>27</v>
      </c>
      <c r="G542" s="29" t="s">
        <v>28</v>
      </c>
      <c r="H542" s="29" t="s">
        <v>29</v>
      </c>
      <c r="I542" s="29" t="s">
        <v>30</v>
      </c>
      <c r="J542" s="41">
        <v>10070768.689999999</v>
      </c>
      <c r="K542" s="29" t="s">
        <v>2043</v>
      </c>
      <c r="L542" s="29" t="s">
        <v>48</v>
      </c>
      <c r="M542" s="29" t="s">
        <v>1842</v>
      </c>
      <c r="N542" s="51">
        <v>67.53</v>
      </c>
      <c r="O542" s="31">
        <v>46002</v>
      </c>
      <c r="P542" s="31">
        <v>46367</v>
      </c>
      <c r="Q542" s="31"/>
      <c r="R542" s="29" t="s">
        <v>2044</v>
      </c>
      <c r="S542" s="103" t="s">
        <v>2045</v>
      </c>
      <c r="T542" s="105" t="s">
        <v>2046</v>
      </c>
      <c r="U542" s="45">
        <v>42.543900000000001</v>
      </c>
      <c r="V542" s="45">
        <v>127.6317</v>
      </c>
      <c r="W542" s="45">
        <v>170.1756</v>
      </c>
    </row>
    <row r="543" spans="1:23">
      <c r="A543" s="55">
        <v>4590</v>
      </c>
      <c r="B543" s="56" t="s">
        <v>2047</v>
      </c>
      <c r="C543" s="56" t="s">
        <v>2048</v>
      </c>
      <c r="D543" s="56" t="s">
        <v>25</v>
      </c>
      <c r="E543" s="56" t="s">
        <v>26</v>
      </c>
      <c r="F543" s="56" t="s">
        <v>27</v>
      </c>
      <c r="G543" s="56" t="s">
        <v>28</v>
      </c>
      <c r="H543" s="56" t="s">
        <v>46</v>
      </c>
      <c r="I543" s="56" t="s">
        <v>40</v>
      </c>
      <c r="J543" s="57">
        <v>4480695.59</v>
      </c>
      <c r="K543" s="56" t="s">
        <v>1163</v>
      </c>
      <c r="L543" s="56" t="s">
        <v>93</v>
      </c>
      <c r="M543" s="56" t="s">
        <v>33</v>
      </c>
      <c r="N543" s="51">
        <v>3.55</v>
      </c>
      <c r="O543" s="58">
        <v>44742</v>
      </c>
      <c r="P543" s="58">
        <v>44925</v>
      </c>
      <c r="Q543" s="58">
        <v>44941</v>
      </c>
      <c r="R543" s="56" t="s">
        <v>2049</v>
      </c>
      <c r="S543" s="59">
        <v>0</v>
      </c>
      <c r="T543" s="60">
        <v>3.55</v>
      </c>
      <c r="U543" s="61">
        <v>11.182499999999999</v>
      </c>
      <c r="V543" s="61">
        <v>33.547499999999999</v>
      </c>
      <c r="W543" s="61">
        <v>44.73</v>
      </c>
    </row>
    <row r="544" spans="1:23">
      <c r="A544" s="28">
        <v>4592</v>
      </c>
      <c r="B544" s="40" t="s">
        <v>2050</v>
      </c>
      <c r="C544" s="29" t="s">
        <v>2051</v>
      </c>
      <c r="D544" s="29" t="s">
        <v>25</v>
      </c>
      <c r="E544" s="29" t="s">
        <v>26</v>
      </c>
      <c r="F544" s="29" t="s">
        <v>27</v>
      </c>
      <c r="G544" s="29" t="s">
        <v>28</v>
      </c>
      <c r="H544" s="29" t="s">
        <v>29</v>
      </c>
      <c r="I544" s="29" t="s">
        <v>30</v>
      </c>
      <c r="J544" s="41">
        <v>4108695.83</v>
      </c>
      <c r="K544" s="29" t="s">
        <v>196</v>
      </c>
      <c r="L544" s="29" t="s">
        <v>83</v>
      </c>
      <c r="M544" s="29" t="s">
        <v>1842</v>
      </c>
      <c r="N544" s="51">
        <v>7.5</v>
      </c>
      <c r="O544" s="31">
        <v>46002</v>
      </c>
      <c r="P544" s="31">
        <v>46367</v>
      </c>
      <c r="Q544" s="31"/>
      <c r="R544" s="29" t="s">
        <v>1891</v>
      </c>
      <c r="S544" s="102">
        <v>36</v>
      </c>
      <c r="T544" s="54">
        <v>43.5</v>
      </c>
      <c r="U544" s="45">
        <v>4.7249999999999996</v>
      </c>
      <c r="V544" s="45">
        <v>14.174999999999999</v>
      </c>
      <c r="W544" s="45">
        <v>18.899999999999999</v>
      </c>
    </row>
    <row r="545" spans="1:23" s="62" customFormat="1">
      <c r="A545" s="28">
        <v>4593</v>
      </c>
      <c r="B545" s="40" t="s">
        <v>2052</v>
      </c>
      <c r="C545" s="29" t="s">
        <v>2053</v>
      </c>
      <c r="D545" s="29" t="s">
        <v>25</v>
      </c>
      <c r="E545" s="29" t="s">
        <v>26</v>
      </c>
      <c r="F545" s="29" t="s">
        <v>27</v>
      </c>
      <c r="G545" s="29" t="s">
        <v>28</v>
      </c>
      <c r="H545" s="29" t="s">
        <v>29</v>
      </c>
      <c r="I545" s="29" t="s">
        <v>30</v>
      </c>
      <c r="J545" s="41">
        <v>16481155.15</v>
      </c>
      <c r="K545" s="29" t="s">
        <v>2054</v>
      </c>
      <c r="L545" s="29" t="s">
        <v>83</v>
      </c>
      <c r="M545" s="29" t="s">
        <v>1842</v>
      </c>
      <c r="N545" s="51">
        <v>27.810000000000002</v>
      </c>
      <c r="O545" s="31">
        <v>46002</v>
      </c>
      <c r="P545" s="31">
        <v>46367</v>
      </c>
      <c r="Q545" s="31"/>
      <c r="R545" s="29" t="s">
        <v>1891</v>
      </c>
      <c r="S545" s="102">
        <v>83.19</v>
      </c>
      <c r="T545" s="54">
        <v>111</v>
      </c>
      <c r="U545" s="45">
        <v>17.520299999999999</v>
      </c>
      <c r="V545" s="45">
        <v>52.560899999999997</v>
      </c>
      <c r="W545" s="45">
        <v>70.081199999999995</v>
      </c>
    </row>
    <row r="546" spans="1:23">
      <c r="A546" s="28">
        <v>4594</v>
      </c>
      <c r="B546" s="40" t="s">
        <v>2055</v>
      </c>
      <c r="C546" s="29" t="s">
        <v>2056</v>
      </c>
      <c r="D546" s="29" t="s">
        <v>25</v>
      </c>
      <c r="E546" s="29" t="s">
        <v>26</v>
      </c>
      <c r="F546" s="29" t="s">
        <v>27</v>
      </c>
      <c r="G546" s="29" t="s">
        <v>28</v>
      </c>
      <c r="H546" s="29" t="s">
        <v>29</v>
      </c>
      <c r="I546" s="29" t="s">
        <v>30</v>
      </c>
      <c r="J546" s="41">
        <v>17341094.300000001</v>
      </c>
      <c r="K546" s="29" t="s">
        <v>2057</v>
      </c>
      <c r="L546" s="29" t="s">
        <v>83</v>
      </c>
      <c r="M546" s="29" t="s">
        <v>1842</v>
      </c>
      <c r="N546" s="51">
        <v>42.25</v>
      </c>
      <c r="O546" s="31">
        <v>46002</v>
      </c>
      <c r="P546" s="31">
        <v>46367</v>
      </c>
      <c r="Q546" s="31"/>
      <c r="R546" s="29" t="s">
        <v>2058</v>
      </c>
      <c r="S546" s="103" t="s">
        <v>2059</v>
      </c>
      <c r="T546" s="105" t="s">
        <v>2060</v>
      </c>
      <c r="U546" s="45">
        <v>26.6175</v>
      </c>
      <c r="V546" s="45">
        <v>79.852499999999992</v>
      </c>
      <c r="W546" s="45">
        <v>106.47</v>
      </c>
    </row>
    <row r="547" spans="1:23" s="62" customFormat="1">
      <c r="A547" s="28">
        <v>4596</v>
      </c>
      <c r="B547" s="40" t="s">
        <v>2061</v>
      </c>
      <c r="C547" s="29" t="s">
        <v>2062</v>
      </c>
      <c r="D547" s="29" t="s">
        <v>25</v>
      </c>
      <c r="E547" s="29" t="s">
        <v>26</v>
      </c>
      <c r="F547" s="29" t="s">
        <v>27</v>
      </c>
      <c r="G547" s="29" t="s">
        <v>28</v>
      </c>
      <c r="H547" s="29" t="s">
        <v>29</v>
      </c>
      <c r="I547" s="29" t="s">
        <v>30</v>
      </c>
      <c r="J547" s="41">
        <v>15722689.43</v>
      </c>
      <c r="K547" s="29" t="s">
        <v>2063</v>
      </c>
      <c r="L547" s="29" t="s">
        <v>48</v>
      </c>
      <c r="M547" s="29" t="s">
        <v>1842</v>
      </c>
      <c r="N547" s="51">
        <v>39.14</v>
      </c>
      <c r="O547" s="31">
        <v>46002</v>
      </c>
      <c r="P547" s="31">
        <v>46367</v>
      </c>
      <c r="Q547" s="31"/>
      <c r="R547" s="29" t="s">
        <v>2064</v>
      </c>
      <c r="S547" s="103" t="s">
        <v>2065</v>
      </c>
      <c r="T547" s="105" t="s">
        <v>2066</v>
      </c>
      <c r="U547" s="45">
        <v>24.658200000000001</v>
      </c>
      <c r="V547" s="45">
        <v>73.974600000000009</v>
      </c>
      <c r="W547" s="45">
        <v>98.632800000000003</v>
      </c>
    </row>
    <row r="548" spans="1:23" s="62" customFormat="1">
      <c r="A548" s="28">
        <v>4597</v>
      </c>
      <c r="B548" s="40" t="s">
        <v>2067</v>
      </c>
      <c r="C548" s="29" t="s">
        <v>2068</v>
      </c>
      <c r="D548" s="29" t="s">
        <v>25</v>
      </c>
      <c r="E548" s="29" t="s">
        <v>26</v>
      </c>
      <c r="F548" s="29" t="s">
        <v>27</v>
      </c>
      <c r="G548" s="29" t="s">
        <v>28</v>
      </c>
      <c r="H548" s="29" t="s">
        <v>29</v>
      </c>
      <c r="I548" s="29" t="s">
        <v>30</v>
      </c>
      <c r="J548" s="41">
        <v>5628864.9900000002</v>
      </c>
      <c r="K548" s="29" t="s">
        <v>2069</v>
      </c>
      <c r="L548" s="29" t="s">
        <v>53</v>
      </c>
      <c r="M548" s="29" t="s">
        <v>1842</v>
      </c>
      <c r="N548" s="51">
        <v>37.770000000000003</v>
      </c>
      <c r="O548" s="31">
        <v>46002</v>
      </c>
      <c r="P548" s="31">
        <v>46367</v>
      </c>
      <c r="Q548" s="31"/>
      <c r="R548" s="29" t="s">
        <v>2070</v>
      </c>
      <c r="S548" s="103" t="s">
        <v>2071</v>
      </c>
      <c r="T548" s="105" t="s">
        <v>2072</v>
      </c>
      <c r="U548" s="45">
        <v>21.905100000000001</v>
      </c>
      <c r="V548" s="45">
        <v>65.715299999999999</v>
      </c>
      <c r="W548" s="45">
        <v>87.620400000000004</v>
      </c>
    </row>
    <row r="549" spans="1:23">
      <c r="A549" s="28">
        <v>4598</v>
      </c>
      <c r="B549" s="40" t="s">
        <v>2073</v>
      </c>
      <c r="C549" s="29" t="s">
        <v>2074</v>
      </c>
      <c r="D549" s="29" t="s">
        <v>25</v>
      </c>
      <c r="E549" s="29" t="s">
        <v>26</v>
      </c>
      <c r="F549" s="29" t="s">
        <v>27</v>
      </c>
      <c r="G549" s="29" t="s">
        <v>28</v>
      </c>
      <c r="H549" s="29" t="s">
        <v>29</v>
      </c>
      <c r="I549" s="29" t="s">
        <v>30</v>
      </c>
      <c r="J549" s="41">
        <v>10556131.85</v>
      </c>
      <c r="K549" s="29" t="s">
        <v>2075</v>
      </c>
      <c r="L549" s="29" t="s">
        <v>53</v>
      </c>
      <c r="M549" s="29" t="s">
        <v>1842</v>
      </c>
      <c r="N549" s="51">
        <v>25.199999999999989</v>
      </c>
      <c r="O549" s="31">
        <v>46002</v>
      </c>
      <c r="P549" s="31">
        <v>46367</v>
      </c>
      <c r="Q549" s="31"/>
      <c r="R549" s="29" t="s">
        <v>990</v>
      </c>
      <c r="S549" s="102">
        <v>302.8</v>
      </c>
      <c r="T549" s="54">
        <v>328</v>
      </c>
      <c r="U549" s="45">
        <v>15.875999999999999</v>
      </c>
      <c r="V549" s="45">
        <v>47.628</v>
      </c>
      <c r="W549" s="45">
        <v>63.503999999999998</v>
      </c>
    </row>
    <row r="550" spans="1:23" s="62" customFormat="1">
      <c r="A550" s="28">
        <v>4599</v>
      </c>
      <c r="B550" s="40" t="s">
        <v>2076</v>
      </c>
      <c r="C550" s="29" t="s">
        <v>2077</v>
      </c>
      <c r="D550" s="29" t="s">
        <v>25</v>
      </c>
      <c r="E550" s="29" t="s">
        <v>26</v>
      </c>
      <c r="F550" s="29" t="s">
        <v>27</v>
      </c>
      <c r="G550" s="29" t="s">
        <v>28</v>
      </c>
      <c r="H550" s="29" t="s">
        <v>29</v>
      </c>
      <c r="I550" s="29" t="s">
        <v>30</v>
      </c>
      <c r="J550" s="41">
        <v>5135149.6100000003</v>
      </c>
      <c r="K550" s="29" t="s">
        <v>2078</v>
      </c>
      <c r="L550" s="29" t="s">
        <v>53</v>
      </c>
      <c r="M550" s="29" t="s">
        <v>1842</v>
      </c>
      <c r="N550" s="51">
        <v>26.19</v>
      </c>
      <c r="O550" s="31">
        <v>46002</v>
      </c>
      <c r="P550" s="31">
        <v>46367</v>
      </c>
      <c r="Q550" s="31"/>
      <c r="R550" s="29" t="s">
        <v>2079</v>
      </c>
      <c r="S550" s="103" t="s">
        <v>2080</v>
      </c>
      <c r="T550" s="105" t="s">
        <v>2081</v>
      </c>
      <c r="U550" s="45">
        <v>16.499700000000001</v>
      </c>
      <c r="V550" s="45">
        <v>49.499099999999999</v>
      </c>
      <c r="W550" s="45">
        <v>65.998800000000003</v>
      </c>
    </row>
    <row r="551" spans="1:23" s="62" customFormat="1">
      <c r="A551" s="55">
        <v>4600</v>
      </c>
      <c r="B551" s="71" t="s">
        <v>2082</v>
      </c>
      <c r="C551" s="71" t="s">
        <v>2083</v>
      </c>
      <c r="D551" s="56" t="s">
        <v>25</v>
      </c>
      <c r="E551" s="56" t="s">
        <v>26</v>
      </c>
      <c r="F551" s="56" t="s">
        <v>27</v>
      </c>
      <c r="G551" s="56" t="s">
        <v>28</v>
      </c>
      <c r="H551" s="56" t="s">
        <v>29</v>
      </c>
      <c r="I551" s="56" t="s">
        <v>30</v>
      </c>
      <c r="J551" s="72">
        <v>5202784.38</v>
      </c>
      <c r="K551" s="56" t="s">
        <v>2084</v>
      </c>
      <c r="L551" s="56" t="s">
        <v>53</v>
      </c>
      <c r="M551" s="56" t="s">
        <v>1842</v>
      </c>
      <c r="N551" s="51">
        <v>65.849999999999994</v>
      </c>
      <c r="O551" s="31">
        <v>46002</v>
      </c>
      <c r="P551" s="58">
        <v>46367</v>
      </c>
      <c r="Q551" s="58"/>
      <c r="R551" s="56" t="s">
        <v>1074</v>
      </c>
      <c r="S551" s="104">
        <v>344.8</v>
      </c>
      <c r="T551" s="106">
        <v>406.55</v>
      </c>
      <c r="U551" s="61">
        <v>38.587499999999999</v>
      </c>
      <c r="V551" s="61">
        <v>115.76249999999999</v>
      </c>
      <c r="W551" s="61">
        <v>154.35</v>
      </c>
    </row>
    <row r="552" spans="1:23">
      <c r="A552" s="28">
        <v>4601</v>
      </c>
      <c r="B552" s="40" t="s">
        <v>2085</v>
      </c>
      <c r="C552" s="29" t="s">
        <v>2086</v>
      </c>
      <c r="D552" s="29" t="s">
        <v>25</v>
      </c>
      <c r="E552" s="29" t="s">
        <v>26</v>
      </c>
      <c r="F552" s="29" t="s">
        <v>27</v>
      </c>
      <c r="G552" s="29" t="s">
        <v>28</v>
      </c>
      <c r="H552" s="29" t="s">
        <v>29</v>
      </c>
      <c r="I552" s="29" t="s">
        <v>30</v>
      </c>
      <c r="J552" s="41">
        <v>4061621.56</v>
      </c>
      <c r="K552" s="29" t="s">
        <v>927</v>
      </c>
      <c r="L552" s="29" t="s">
        <v>62</v>
      </c>
      <c r="M552" s="29" t="s">
        <v>1842</v>
      </c>
      <c r="N552" s="51">
        <v>17.680000000000007</v>
      </c>
      <c r="O552" s="31">
        <v>46002</v>
      </c>
      <c r="P552" s="31">
        <v>46367</v>
      </c>
      <c r="Q552" s="31"/>
      <c r="R552" s="29" t="s">
        <v>990</v>
      </c>
      <c r="S552" s="102">
        <v>352.32</v>
      </c>
      <c r="T552" s="54">
        <v>370</v>
      </c>
      <c r="U552" s="45">
        <v>11.138400000000001</v>
      </c>
      <c r="V552" s="45">
        <v>33.415199999999999</v>
      </c>
      <c r="W552" s="45">
        <v>44.553600000000003</v>
      </c>
    </row>
    <row r="553" spans="1:23">
      <c r="A553" s="28">
        <v>4602</v>
      </c>
      <c r="B553" s="40" t="s">
        <v>2087</v>
      </c>
      <c r="C553" s="29" t="s">
        <v>2088</v>
      </c>
      <c r="D553" s="29" t="s">
        <v>25</v>
      </c>
      <c r="E553" s="29" t="s">
        <v>26</v>
      </c>
      <c r="F553" s="29" t="s">
        <v>27</v>
      </c>
      <c r="G553" s="29" t="s">
        <v>28</v>
      </c>
      <c r="H553" s="29" t="s">
        <v>29</v>
      </c>
      <c r="I553" s="29" t="s">
        <v>30</v>
      </c>
      <c r="J553" s="41">
        <v>5317003.75</v>
      </c>
      <c r="K553" s="29" t="s">
        <v>927</v>
      </c>
      <c r="L553" s="29" t="s">
        <v>62</v>
      </c>
      <c r="M553" s="29" t="s">
        <v>1842</v>
      </c>
      <c r="N553" s="51">
        <v>5.5500000000000114</v>
      </c>
      <c r="O553" s="31">
        <v>46002</v>
      </c>
      <c r="P553" s="31">
        <v>46367</v>
      </c>
      <c r="Q553" s="31"/>
      <c r="R553" s="29" t="s">
        <v>1074</v>
      </c>
      <c r="S553" s="102">
        <v>406.55</v>
      </c>
      <c r="T553" s="54">
        <v>412.1</v>
      </c>
      <c r="U553" s="45">
        <v>2</v>
      </c>
      <c r="V553" s="45">
        <v>6</v>
      </c>
      <c r="W553" s="45">
        <v>8</v>
      </c>
    </row>
    <row r="554" spans="1:23" s="62" customFormat="1">
      <c r="A554" s="28">
        <v>4603</v>
      </c>
      <c r="B554" s="40" t="s">
        <v>2089</v>
      </c>
      <c r="C554" s="29" t="s">
        <v>2090</v>
      </c>
      <c r="D554" s="29" t="s">
        <v>25</v>
      </c>
      <c r="E554" s="29" t="s">
        <v>26</v>
      </c>
      <c r="F554" s="29" t="s">
        <v>27</v>
      </c>
      <c r="G554" s="29" t="s">
        <v>28</v>
      </c>
      <c r="H554" s="29" t="s">
        <v>29</v>
      </c>
      <c r="I554" s="29" t="s">
        <v>30</v>
      </c>
      <c r="J554" s="41">
        <v>5129515.62</v>
      </c>
      <c r="K554" s="29" t="s">
        <v>2091</v>
      </c>
      <c r="L554" s="29" t="s">
        <v>62</v>
      </c>
      <c r="M554" s="29" t="s">
        <v>1842</v>
      </c>
      <c r="N554" s="51">
        <v>21.03</v>
      </c>
      <c r="O554" s="31">
        <v>46002</v>
      </c>
      <c r="P554" s="31">
        <v>46367</v>
      </c>
      <c r="Q554" s="31"/>
      <c r="R554" s="29" t="s">
        <v>2092</v>
      </c>
      <c r="S554" s="103" t="s">
        <v>2093</v>
      </c>
      <c r="T554" s="105" t="s">
        <v>2094</v>
      </c>
      <c r="U554" s="45">
        <v>13.248900000000001</v>
      </c>
      <c r="V554" s="45">
        <v>39.746700000000004</v>
      </c>
      <c r="W554" s="45">
        <v>52.995600000000003</v>
      </c>
    </row>
    <row r="555" spans="1:23">
      <c r="A555" s="28">
        <v>4604</v>
      </c>
      <c r="B555" s="40" t="s">
        <v>2095</v>
      </c>
      <c r="C555" s="29" t="s">
        <v>2096</v>
      </c>
      <c r="D555" s="29" t="s">
        <v>25</v>
      </c>
      <c r="E555" s="29" t="s">
        <v>26</v>
      </c>
      <c r="F555" s="29" t="s">
        <v>27</v>
      </c>
      <c r="G555" s="29" t="s">
        <v>28</v>
      </c>
      <c r="H555" s="29" t="s">
        <v>29</v>
      </c>
      <c r="I555" s="29" t="s">
        <v>30</v>
      </c>
      <c r="J555" s="41">
        <v>6810855.7400000002</v>
      </c>
      <c r="K555" s="29" t="s">
        <v>1372</v>
      </c>
      <c r="L555" s="29" t="s">
        <v>115</v>
      </c>
      <c r="M555" s="29" t="s">
        <v>1842</v>
      </c>
      <c r="N555" s="51">
        <v>16.45</v>
      </c>
      <c r="O555" s="31">
        <v>46002</v>
      </c>
      <c r="P555" s="31">
        <v>46367</v>
      </c>
      <c r="Q555" s="31"/>
      <c r="R555" s="29" t="s">
        <v>1373</v>
      </c>
      <c r="S555" s="102">
        <v>0.2</v>
      </c>
      <c r="T555" s="54">
        <v>16.649999999999999</v>
      </c>
      <c r="U555" s="45">
        <v>10.3635</v>
      </c>
      <c r="V555" s="45">
        <v>31.090499999999999</v>
      </c>
      <c r="W555" s="45">
        <v>41.454000000000001</v>
      </c>
    </row>
    <row r="556" spans="1:23">
      <c r="A556" s="28">
        <v>4605</v>
      </c>
      <c r="B556" s="40" t="s">
        <v>2097</v>
      </c>
      <c r="C556" s="29" t="s">
        <v>2098</v>
      </c>
      <c r="D556" s="29" t="s">
        <v>25</v>
      </c>
      <c r="E556" s="29" t="s">
        <v>26</v>
      </c>
      <c r="F556" s="29" t="s">
        <v>27</v>
      </c>
      <c r="G556" s="29" t="s">
        <v>28</v>
      </c>
      <c r="H556" s="29" t="s">
        <v>29</v>
      </c>
      <c r="I556" s="29" t="s">
        <v>30</v>
      </c>
      <c r="J556" s="41">
        <v>16893062.629999999</v>
      </c>
      <c r="K556" s="29" t="s">
        <v>1768</v>
      </c>
      <c r="L556" s="29" t="s">
        <v>93</v>
      </c>
      <c r="M556" s="29" t="s">
        <v>1842</v>
      </c>
      <c r="N556" s="51">
        <v>20</v>
      </c>
      <c r="O556" s="31">
        <v>46002</v>
      </c>
      <c r="P556" s="31">
        <v>46367</v>
      </c>
      <c r="Q556" s="31"/>
      <c r="R556" s="29" t="s">
        <v>1164</v>
      </c>
      <c r="S556" s="102">
        <v>130</v>
      </c>
      <c r="T556" s="54">
        <v>150</v>
      </c>
      <c r="U556" s="27">
        <v>12.6</v>
      </c>
      <c r="V556" s="27">
        <v>37.799999999999997</v>
      </c>
      <c r="W556" s="27">
        <v>50.4</v>
      </c>
    </row>
    <row r="557" spans="1:23">
      <c r="A557" s="28">
        <v>4606</v>
      </c>
      <c r="B557" s="40" t="s">
        <v>2099</v>
      </c>
      <c r="C557" s="29" t="s">
        <v>2100</v>
      </c>
      <c r="D557" s="29" t="s">
        <v>25</v>
      </c>
      <c r="E557" s="29" t="s">
        <v>26</v>
      </c>
      <c r="F557" s="29" t="s">
        <v>27</v>
      </c>
      <c r="G557" s="29" t="s">
        <v>28</v>
      </c>
      <c r="H557" s="29" t="s">
        <v>29</v>
      </c>
      <c r="I557" s="29" t="s">
        <v>30</v>
      </c>
      <c r="J557" s="41">
        <v>16829391.030000001</v>
      </c>
      <c r="K557" s="29" t="s">
        <v>1768</v>
      </c>
      <c r="L557" s="29" t="s">
        <v>93</v>
      </c>
      <c r="M557" s="29" t="s">
        <v>1842</v>
      </c>
      <c r="N557" s="51">
        <v>20</v>
      </c>
      <c r="O557" s="31">
        <v>46002</v>
      </c>
      <c r="P557" s="31">
        <v>46367</v>
      </c>
      <c r="Q557" s="31"/>
      <c r="R557" s="29" t="s">
        <v>1164</v>
      </c>
      <c r="S557" s="102">
        <v>150</v>
      </c>
      <c r="T557" s="54">
        <v>170</v>
      </c>
      <c r="U557" s="27">
        <v>12.6</v>
      </c>
      <c r="V557" s="27">
        <v>37.799999999999997</v>
      </c>
      <c r="W557" s="27">
        <v>50.4</v>
      </c>
    </row>
    <row r="558" spans="1:23" s="62" customFormat="1">
      <c r="A558" s="28">
        <v>4607</v>
      </c>
      <c r="B558" s="40" t="s">
        <v>2101</v>
      </c>
      <c r="C558" s="29" t="s">
        <v>2102</v>
      </c>
      <c r="D558" s="29" t="s">
        <v>25</v>
      </c>
      <c r="E558" s="29" t="s">
        <v>26</v>
      </c>
      <c r="F558" s="29" t="s">
        <v>27</v>
      </c>
      <c r="G558" s="29" t="s">
        <v>28</v>
      </c>
      <c r="H558" s="29" t="s">
        <v>29</v>
      </c>
      <c r="I558" s="29" t="s">
        <v>30</v>
      </c>
      <c r="J558" s="41">
        <v>14370557.710000001</v>
      </c>
      <c r="K558" s="29" t="s">
        <v>1768</v>
      </c>
      <c r="L558" s="29" t="s">
        <v>93</v>
      </c>
      <c r="M558" s="29" t="s">
        <v>1842</v>
      </c>
      <c r="N558" s="51">
        <v>20</v>
      </c>
      <c r="O558" s="31">
        <v>46002</v>
      </c>
      <c r="P558" s="31">
        <v>46367</v>
      </c>
      <c r="Q558" s="31"/>
      <c r="R558" s="29" t="s">
        <v>1164</v>
      </c>
      <c r="S558" s="102">
        <v>170</v>
      </c>
      <c r="T558" s="54">
        <v>190</v>
      </c>
      <c r="U558" s="27">
        <v>12.6</v>
      </c>
      <c r="V558" s="27">
        <v>37.799999999999997</v>
      </c>
      <c r="W558" s="27">
        <v>50.4</v>
      </c>
    </row>
    <row r="559" spans="1:23">
      <c r="A559" s="28">
        <v>4608</v>
      </c>
      <c r="B559" s="40" t="s">
        <v>2103</v>
      </c>
      <c r="C559" s="29" t="s">
        <v>2104</v>
      </c>
      <c r="D559" s="29" t="s">
        <v>25</v>
      </c>
      <c r="E559" s="29" t="s">
        <v>26</v>
      </c>
      <c r="F559" s="29" t="s">
        <v>27</v>
      </c>
      <c r="G559" s="29" t="s">
        <v>28</v>
      </c>
      <c r="H559" s="29" t="s">
        <v>29</v>
      </c>
      <c r="I559" s="29" t="s">
        <v>30</v>
      </c>
      <c r="J559" s="41">
        <v>16418621.25</v>
      </c>
      <c r="K559" s="29" t="s">
        <v>2105</v>
      </c>
      <c r="L559" s="29" t="s">
        <v>93</v>
      </c>
      <c r="M559" s="29" t="s">
        <v>1842</v>
      </c>
      <c r="N559" s="51">
        <v>21.400000000000006</v>
      </c>
      <c r="O559" s="31">
        <v>46002</v>
      </c>
      <c r="P559" s="31">
        <v>46367</v>
      </c>
      <c r="Q559" s="31"/>
      <c r="R559" s="29" t="s">
        <v>1164</v>
      </c>
      <c r="S559" s="102">
        <v>190</v>
      </c>
      <c r="T559" s="54">
        <v>211.4</v>
      </c>
      <c r="U559" s="27">
        <v>13.481999999999999</v>
      </c>
      <c r="V559" s="27">
        <v>40.445999999999998</v>
      </c>
      <c r="W559" s="27">
        <v>53.927999999999997</v>
      </c>
    </row>
    <row r="560" spans="1:23">
      <c r="A560" s="28">
        <v>4609</v>
      </c>
      <c r="B560" s="40" t="s">
        <v>2106</v>
      </c>
      <c r="C560" s="29" t="s">
        <v>2107</v>
      </c>
      <c r="D560" s="29" t="s">
        <v>25</v>
      </c>
      <c r="E560" s="29" t="s">
        <v>26</v>
      </c>
      <c r="F560" s="29" t="s">
        <v>27</v>
      </c>
      <c r="G560" s="29" t="s">
        <v>28</v>
      </c>
      <c r="H560" s="29" t="s">
        <v>29</v>
      </c>
      <c r="I560" s="29" t="s">
        <v>30</v>
      </c>
      <c r="J560" s="41">
        <v>17327919.050000001</v>
      </c>
      <c r="K560" s="29" t="s">
        <v>2108</v>
      </c>
      <c r="L560" s="29" t="s">
        <v>88</v>
      </c>
      <c r="M560" s="29" t="s">
        <v>1842</v>
      </c>
      <c r="N560" s="51">
        <v>30.759999999999998</v>
      </c>
      <c r="O560" s="31">
        <v>46002</v>
      </c>
      <c r="P560" s="31">
        <v>46367</v>
      </c>
      <c r="Q560" s="31"/>
      <c r="R560" s="29" t="s">
        <v>2109</v>
      </c>
      <c r="S560" s="102">
        <v>0.05</v>
      </c>
      <c r="T560" s="54">
        <v>30.81</v>
      </c>
      <c r="U560" s="45">
        <v>19.378800000000002</v>
      </c>
      <c r="V560" s="45">
        <v>58.136400000000009</v>
      </c>
      <c r="W560" s="45">
        <v>77.515200000000007</v>
      </c>
    </row>
    <row r="561" spans="1:23" s="62" customFormat="1">
      <c r="A561" s="28">
        <v>4610</v>
      </c>
      <c r="B561" s="40" t="s">
        <v>2110</v>
      </c>
      <c r="C561" s="29" t="s">
        <v>2111</v>
      </c>
      <c r="D561" s="29" t="s">
        <v>25</v>
      </c>
      <c r="E561" s="29" t="s">
        <v>26</v>
      </c>
      <c r="F561" s="29" t="s">
        <v>27</v>
      </c>
      <c r="G561" s="29" t="s">
        <v>28</v>
      </c>
      <c r="H561" s="29" t="s">
        <v>29</v>
      </c>
      <c r="I561" s="29" t="s">
        <v>30</v>
      </c>
      <c r="J561" s="41">
        <v>5375743.9900000002</v>
      </c>
      <c r="K561" s="29" t="s">
        <v>2112</v>
      </c>
      <c r="L561" s="29" t="s">
        <v>93</v>
      </c>
      <c r="M561" s="29" t="s">
        <v>1842</v>
      </c>
      <c r="N561" s="51">
        <v>25.2</v>
      </c>
      <c r="O561" s="31">
        <v>46002</v>
      </c>
      <c r="P561" s="31">
        <v>46367</v>
      </c>
      <c r="Q561" s="31"/>
      <c r="R561" s="29" t="s">
        <v>1311</v>
      </c>
      <c r="S561" s="102">
        <v>126</v>
      </c>
      <c r="T561" s="54">
        <v>151.19999999999999</v>
      </c>
      <c r="U561" s="45">
        <v>15.875999999999999</v>
      </c>
      <c r="V561" s="45">
        <v>47.628</v>
      </c>
      <c r="W561" s="45">
        <v>63.503999999999998</v>
      </c>
    </row>
    <row r="562" spans="1:23">
      <c r="A562" s="28">
        <v>4612</v>
      </c>
      <c r="B562" s="40" t="s">
        <v>2113</v>
      </c>
      <c r="C562" s="29" t="s">
        <v>2114</v>
      </c>
      <c r="D562" s="29" t="s">
        <v>25</v>
      </c>
      <c r="E562" s="29" t="s">
        <v>26</v>
      </c>
      <c r="F562" s="29" t="s">
        <v>27</v>
      </c>
      <c r="G562" s="29" t="s">
        <v>28</v>
      </c>
      <c r="H562" s="29" t="s">
        <v>29</v>
      </c>
      <c r="I562" s="29" t="s">
        <v>30</v>
      </c>
      <c r="J562" s="41">
        <v>3693722.49</v>
      </c>
      <c r="K562" s="29" t="s">
        <v>2115</v>
      </c>
      <c r="L562" s="29" t="s">
        <v>93</v>
      </c>
      <c r="M562" s="29" t="s">
        <v>1842</v>
      </c>
      <c r="N562" s="51">
        <v>17.599999999999994</v>
      </c>
      <c r="O562" s="31">
        <v>46002</v>
      </c>
      <c r="P562" s="31">
        <v>46367</v>
      </c>
      <c r="Q562" s="31"/>
      <c r="R562" s="29" t="s">
        <v>2116</v>
      </c>
      <c r="S562" s="102">
        <v>201.8</v>
      </c>
      <c r="T562" s="54">
        <v>219.4</v>
      </c>
      <c r="U562" s="45">
        <v>11.088000000000001</v>
      </c>
      <c r="V562" s="45">
        <v>33.264000000000003</v>
      </c>
      <c r="W562" s="45">
        <v>44.352000000000004</v>
      </c>
    </row>
    <row r="563" spans="1:23">
      <c r="A563" s="28">
        <v>4613</v>
      </c>
      <c r="B563" s="40" t="s">
        <v>2117</v>
      </c>
      <c r="C563" s="29" t="s">
        <v>2118</v>
      </c>
      <c r="D563" s="29" t="s">
        <v>25</v>
      </c>
      <c r="E563" s="29" t="s">
        <v>26</v>
      </c>
      <c r="F563" s="29" t="s">
        <v>27</v>
      </c>
      <c r="G563" s="29" t="s">
        <v>28</v>
      </c>
      <c r="H563" s="29" t="s">
        <v>29</v>
      </c>
      <c r="I563" s="29" t="s">
        <v>30</v>
      </c>
      <c r="J563" s="41">
        <v>1710737.4</v>
      </c>
      <c r="K563" s="29" t="s">
        <v>1310</v>
      </c>
      <c r="L563" s="29" t="s">
        <v>93</v>
      </c>
      <c r="M563" s="29" t="s">
        <v>1842</v>
      </c>
      <c r="N563" s="51">
        <v>2.7999999999999972</v>
      </c>
      <c r="O563" s="31">
        <v>46002</v>
      </c>
      <c r="P563" s="31">
        <v>46367</v>
      </c>
      <c r="Q563" s="31"/>
      <c r="R563" s="29" t="s">
        <v>1160</v>
      </c>
      <c r="S563" s="102">
        <v>101</v>
      </c>
      <c r="T563" s="54">
        <v>103.8</v>
      </c>
      <c r="U563" s="45">
        <v>2</v>
      </c>
      <c r="V563" s="45">
        <v>6</v>
      </c>
      <c r="W563" s="45">
        <v>8</v>
      </c>
    </row>
    <row r="564" spans="1:23" s="62" customFormat="1">
      <c r="A564" s="28">
        <v>4614</v>
      </c>
      <c r="B564" s="40" t="s">
        <v>2119</v>
      </c>
      <c r="C564" s="29" t="s">
        <v>2120</v>
      </c>
      <c r="D564" s="29" t="s">
        <v>25</v>
      </c>
      <c r="E564" s="29" t="s">
        <v>26</v>
      </c>
      <c r="F564" s="29" t="s">
        <v>27</v>
      </c>
      <c r="G564" s="29" t="s">
        <v>28</v>
      </c>
      <c r="H564" s="29" t="s">
        <v>29</v>
      </c>
      <c r="I564" s="29" t="s">
        <v>30</v>
      </c>
      <c r="J564" s="41">
        <v>5550736.29</v>
      </c>
      <c r="K564" s="29" t="s">
        <v>2121</v>
      </c>
      <c r="L564" s="29" t="s">
        <v>93</v>
      </c>
      <c r="M564" s="29" t="s">
        <v>1842</v>
      </c>
      <c r="N564" s="51">
        <v>14.72</v>
      </c>
      <c r="O564" s="31">
        <v>46002</v>
      </c>
      <c r="P564" s="31">
        <v>46367</v>
      </c>
      <c r="Q564" s="31"/>
      <c r="R564" s="29" t="s">
        <v>2122</v>
      </c>
      <c r="S564" s="103" t="s">
        <v>2123</v>
      </c>
      <c r="T564" s="105" t="s">
        <v>2124</v>
      </c>
      <c r="U564" s="45">
        <v>9.2736000000000001</v>
      </c>
      <c r="V564" s="45">
        <v>27.820799999999998</v>
      </c>
      <c r="W564" s="45">
        <v>37.0944</v>
      </c>
    </row>
    <row r="565" spans="1:23">
      <c r="A565" s="28">
        <v>4615</v>
      </c>
      <c r="B565" s="40" t="s">
        <v>2125</v>
      </c>
      <c r="C565" s="29" t="s">
        <v>2126</v>
      </c>
      <c r="D565" s="29" t="s">
        <v>25</v>
      </c>
      <c r="E565" s="29" t="s">
        <v>26</v>
      </c>
      <c r="F565" s="29" t="s">
        <v>27</v>
      </c>
      <c r="G565" s="29" t="s">
        <v>28</v>
      </c>
      <c r="H565" s="29" t="s">
        <v>29</v>
      </c>
      <c r="I565" s="29" t="s">
        <v>30</v>
      </c>
      <c r="J565" s="41">
        <v>682587.7</v>
      </c>
      <c r="K565" s="29" t="s">
        <v>262</v>
      </c>
      <c r="L565" s="29" t="s">
        <v>93</v>
      </c>
      <c r="M565" s="29" t="s">
        <v>1842</v>
      </c>
      <c r="N565" s="51">
        <v>11.900000000000006</v>
      </c>
      <c r="O565" s="31">
        <v>46002</v>
      </c>
      <c r="P565" s="31">
        <v>46367</v>
      </c>
      <c r="Q565" s="31"/>
      <c r="R565" s="29" t="s">
        <v>1909</v>
      </c>
      <c r="S565" s="102">
        <v>232.6</v>
      </c>
      <c r="T565" s="54">
        <v>244.5</v>
      </c>
      <c r="U565" s="45">
        <v>7.4969999999999999</v>
      </c>
      <c r="V565" s="45">
        <v>22.491</v>
      </c>
      <c r="W565" s="45">
        <v>29.988</v>
      </c>
    </row>
    <row r="566" spans="1:23" s="62" customFormat="1">
      <c r="A566" s="28">
        <v>4616</v>
      </c>
      <c r="B566" s="40" t="s">
        <v>2127</v>
      </c>
      <c r="C566" s="29" t="s">
        <v>2128</v>
      </c>
      <c r="D566" s="29" t="s">
        <v>25</v>
      </c>
      <c r="E566" s="29" t="s">
        <v>26</v>
      </c>
      <c r="F566" s="29" t="s">
        <v>27</v>
      </c>
      <c r="G566" s="29" t="s">
        <v>28</v>
      </c>
      <c r="H566" s="29" t="s">
        <v>29</v>
      </c>
      <c r="I566" s="29" t="s">
        <v>30</v>
      </c>
      <c r="J566" s="41">
        <v>3158222.06</v>
      </c>
      <c r="K566" s="29" t="s">
        <v>2129</v>
      </c>
      <c r="L566" s="29" t="s">
        <v>93</v>
      </c>
      <c r="M566" s="29" t="s">
        <v>1842</v>
      </c>
      <c r="N566" s="51">
        <v>7</v>
      </c>
      <c r="O566" s="31">
        <v>46002</v>
      </c>
      <c r="P566" s="31">
        <v>46367</v>
      </c>
      <c r="Q566" s="31"/>
      <c r="R566" s="29" t="s">
        <v>1909</v>
      </c>
      <c r="S566" s="102">
        <v>285</v>
      </c>
      <c r="T566" s="54">
        <v>292</v>
      </c>
      <c r="U566" s="45">
        <v>4.41</v>
      </c>
      <c r="V566" s="45">
        <v>13.23</v>
      </c>
      <c r="W566" s="45">
        <v>17.64</v>
      </c>
    </row>
    <row r="567" spans="1:23" s="62" customFormat="1">
      <c r="A567" s="28">
        <v>4617</v>
      </c>
      <c r="B567" s="40" t="s">
        <v>2130</v>
      </c>
      <c r="C567" s="29" t="s">
        <v>2131</v>
      </c>
      <c r="D567" s="29" t="s">
        <v>25</v>
      </c>
      <c r="E567" s="29" t="s">
        <v>26</v>
      </c>
      <c r="F567" s="29" t="s">
        <v>27</v>
      </c>
      <c r="G567" s="29" t="s">
        <v>28</v>
      </c>
      <c r="H567" s="29" t="s">
        <v>29</v>
      </c>
      <c r="I567" s="29" t="s">
        <v>30</v>
      </c>
      <c r="J567" s="41">
        <v>7559347.1699999999</v>
      </c>
      <c r="K567" s="29" t="s">
        <v>2132</v>
      </c>
      <c r="L567" s="29" t="s">
        <v>102</v>
      </c>
      <c r="M567" s="29" t="s">
        <v>1842</v>
      </c>
      <c r="N567" s="51">
        <v>26.444000000000003</v>
      </c>
      <c r="O567" s="31">
        <v>46002</v>
      </c>
      <c r="P567" s="31">
        <v>46367</v>
      </c>
      <c r="Q567" s="31"/>
      <c r="R567" s="29" t="s">
        <v>2133</v>
      </c>
      <c r="S567" s="103" t="s">
        <v>2134</v>
      </c>
      <c r="T567" s="105" t="s">
        <v>2135</v>
      </c>
      <c r="U567" s="45">
        <v>16.6572</v>
      </c>
      <c r="V567" s="45">
        <v>49.971599999999995</v>
      </c>
      <c r="W567" s="45">
        <v>66.628799999999998</v>
      </c>
    </row>
    <row r="568" spans="1:23">
      <c r="A568" s="28">
        <v>4618</v>
      </c>
      <c r="B568" s="40" t="s">
        <v>2136</v>
      </c>
      <c r="C568" s="29" t="s">
        <v>2137</v>
      </c>
      <c r="D568" s="29" t="s">
        <v>25</v>
      </c>
      <c r="E568" s="29" t="s">
        <v>26</v>
      </c>
      <c r="F568" s="29" t="s">
        <v>27</v>
      </c>
      <c r="G568" s="29" t="s">
        <v>28</v>
      </c>
      <c r="H568" s="29" t="s">
        <v>29</v>
      </c>
      <c r="I568" s="29" t="s">
        <v>30</v>
      </c>
      <c r="J568" s="41">
        <v>12162433.84</v>
      </c>
      <c r="K568" s="29" t="s">
        <v>2138</v>
      </c>
      <c r="L568" s="29" t="s">
        <v>102</v>
      </c>
      <c r="M568" s="29" t="s">
        <v>1842</v>
      </c>
      <c r="N568" s="51">
        <v>41.540999999999997</v>
      </c>
      <c r="O568" s="31">
        <v>46002</v>
      </c>
      <c r="P568" s="31">
        <v>46367</v>
      </c>
      <c r="Q568" s="31"/>
      <c r="R568" s="29" t="s">
        <v>2139</v>
      </c>
      <c r="S568" s="103" t="s">
        <v>2140</v>
      </c>
      <c r="T568" s="105" t="s">
        <v>2141</v>
      </c>
      <c r="U568" s="45">
        <v>26.170200000000001</v>
      </c>
      <c r="V568" s="45">
        <v>78.510600000000011</v>
      </c>
      <c r="W568" s="45">
        <v>104.6808</v>
      </c>
    </row>
    <row r="569" spans="1:23">
      <c r="A569" s="28">
        <v>4619</v>
      </c>
      <c r="B569" s="40" t="s">
        <v>2142</v>
      </c>
      <c r="C569" s="40" t="s">
        <v>2143</v>
      </c>
      <c r="D569" s="29" t="s">
        <v>25</v>
      </c>
      <c r="E569" s="29" t="s">
        <v>26</v>
      </c>
      <c r="F569" s="29" t="s">
        <v>27</v>
      </c>
      <c r="G569" s="29" t="s">
        <v>28</v>
      </c>
      <c r="H569" s="29" t="s">
        <v>29</v>
      </c>
      <c r="I569" s="29" t="s">
        <v>30</v>
      </c>
      <c r="J569" s="41">
        <v>8057242.4400000004</v>
      </c>
      <c r="K569" s="29" t="s">
        <v>2144</v>
      </c>
      <c r="L569" s="29" t="s">
        <v>102</v>
      </c>
      <c r="M569" s="29" t="s">
        <v>1842</v>
      </c>
      <c r="N569" s="51">
        <v>24.28</v>
      </c>
      <c r="O569" s="31">
        <v>46002</v>
      </c>
      <c r="P569" s="31">
        <v>46367</v>
      </c>
      <c r="Q569" s="31"/>
      <c r="R569" s="29" t="s">
        <v>2145</v>
      </c>
      <c r="S569" s="102">
        <v>0</v>
      </c>
      <c r="T569" s="54">
        <v>24.28</v>
      </c>
      <c r="U569" s="45">
        <v>14.9499</v>
      </c>
      <c r="V569" s="45">
        <v>44.849699999999999</v>
      </c>
      <c r="W569" s="45">
        <v>59.799599999999998</v>
      </c>
    </row>
    <row r="570" spans="1:23">
      <c r="A570" s="28">
        <v>4620</v>
      </c>
      <c r="B570" s="40" t="s">
        <v>2146</v>
      </c>
      <c r="C570" s="29" t="s">
        <v>2147</v>
      </c>
      <c r="D570" s="29" t="s">
        <v>25</v>
      </c>
      <c r="E570" s="29" t="s">
        <v>26</v>
      </c>
      <c r="F570" s="29" t="s">
        <v>27</v>
      </c>
      <c r="G570" s="29" t="s">
        <v>28</v>
      </c>
      <c r="H570" s="29" t="s">
        <v>29</v>
      </c>
      <c r="I570" s="29" t="s">
        <v>30</v>
      </c>
      <c r="J570" s="41">
        <v>11776322.17</v>
      </c>
      <c r="K570" s="29" t="s">
        <v>2148</v>
      </c>
      <c r="L570" s="29" t="s">
        <v>115</v>
      </c>
      <c r="M570" s="29" t="s">
        <v>1842</v>
      </c>
      <c r="N570" s="51">
        <v>62.199999999999989</v>
      </c>
      <c r="O570" s="31">
        <v>46002</v>
      </c>
      <c r="P570" s="31">
        <v>46367</v>
      </c>
      <c r="Q570" s="31"/>
      <c r="R570" s="29" t="s">
        <v>1115</v>
      </c>
      <c r="S570" s="102">
        <v>142</v>
      </c>
      <c r="T570" s="54">
        <v>204.2</v>
      </c>
      <c r="U570" s="45">
        <v>39.186</v>
      </c>
      <c r="V570" s="45">
        <v>117.55799999999999</v>
      </c>
      <c r="W570" s="45">
        <v>156.744</v>
      </c>
    </row>
    <row r="571" spans="1:23">
      <c r="A571" s="28">
        <v>4621</v>
      </c>
      <c r="B571" s="40" t="s">
        <v>2149</v>
      </c>
      <c r="C571" s="29" t="s">
        <v>2150</v>
      </c>
      <c r="D571" s="29" t="s">
        <v>25</v>
      </c>
      <c r="E571" s="29" t="s">
        <v>26</v>
      </c>
      <c r="F571" s="29" t="s">
        <v>27</v>
      </c>
      <c r="G571" s="29" t="s">
        <v>28</v>
      </c>
      <c r="H571" s="29" t="s">
        <v>29</v>
      </c>
      <c r="I571" s="29" t="s">
        <v>30</v>
      </c>
      <c r="J571" s="41">
        <v>20103617.829999998</v>
      </c>
      <c r="K571" s="29" t="s">
        <v>2151</v>
      </c>
      <c r="L571" s="29" t="s">
        <v>128</v>
      </c>
      <c r="M571" s="29" t="s">
        <v>1842</v>
      </c>
      <c r="N571" s="51">
        <v>26.050999999999998</v>
      </c>
      <c r="O571" s="31">
        <v>46002</v>
      </c>
      <c r="P571" s="31">
        <v>46367</v>
      </c>
      <c r="Q571" s="31"/>
      <c r="R571" s="29" t="s">
        <v>2152</v>
      </c>
      <c r="S571" s="102">
        <v>0</v>
      </c>
      <c r="T571" s="54">
        <v>26.050999999999998</v>
      </c>
      <c r="U571" s="45">
        <v>16.4115</v>
      </c>
      <c r="V571" s="45">
        <v>49.234499999999997</v>
      </c>
      <c r="W571" s="45">
        <v>65.646000000000001</v>
      </c>
    </row>
    <row r="572" spans="1:23">
      <c r="A572" s="28">
        <v>4622</v>
      </c>
      <c r="B572" s="40" t="s">
        <v>2153</v>
      </c>
      <c r="C572" s="29" t="s">
        <v>2154</v>
      </c>
      <c r="D572" s="29" t="s">
        <v>25</v>
      </c>
      <c r="E572" s="29" t="s">
        <v>26</v>
      </c>
      <c r="F572" s="29" t="s">
        <v>27</v>
      </c>
      <c r="G572" s="29" t="s">
        <v>28</v>
      </c>
      <c r="H572" s="29" t="s">
        <v>29</v>
      </c>
      <c r="I572" s="29" t="s">
        <v>30</v>
      </c>
      <c r="J572" s="41">
        <v>13139263.17</v>
      </c>
      <c r="K572" s="29" t="s">
        <v>2155</v>
      </c>
      <c r="L572" s="29" t="s">
        <v>128</v>
      </c>
      <c r="M572" s="29" t="s">
        <v>1842</v>
      </c>
      <c r="N572" s="51">
        <v>26.050999999999998</v>
      </c>
      <c r="O572" s="31">
        <v>46002</v>
      </c>
      <c r="P572" s="31">
        <v>46367</v>
      </c>
      <c r="Q572" s="31"/>
      <c r="R572" s="29" t="s">
        <v>2152</v>
      </c>
      <c r="S572" s="102">
        <v>26.05</v>
      </c>
      <c r="T572" s="54">
        <v>52.101999999999997</v>
      </c>
      <c r="U572" s="45">
        <v>16.4115</v>
      </c>
      <c r="V572" s="45">
        <v>49.234499999999997</v>
      </c>
      <c r="W572" s="45">
        <v>65.646000000000001</v>
      </c>
    </row>
    <row r="573" spans="1:23">
      <c r="A573" s="28">
        <v>4623</v>
      </c>
      <c r="B573" s="40" t="s">
        <v>2156</v>
      </c>
      <c r="C573" s="40" t="s">
        <v>2157</v>
      </c>
      <c r="D573" s="29" t="s">
        <v>25</v>
      </c>
      <c r="E573" s="29" t="s">
        <v>26</v>
      </c>
      <c r="F573" s="29" t="s">
        <v>27</v>
      </c>
      <c r="G573" s="29" t="s">
        <v>28</v>
      </c>
      <c r="H573" s="29" t="s">
        <v>29</v>
      </c>
      <c r="I573" s="29" t="s">
        <v>30</v>
      </c>
      <c r="J573" s="41">
        <v>9024108.5</v>
      </c>
      <c r="K573" s="29" t="s">
        <v>2158</v>
      </c>
      <c r="L573" s="29" t="s">
        <v>128</v>
      </c>
      <c r="M573" s="29" t="s">
        <v>1842</v>
      </c>
      <c r="N573" s="51">
        <v>42.594999999999999</v>
      </c>
      <c r="O573" s="31">
        <v>46002</v>
      </c>
      <c r="P573" s="31">
        <v>46367</v>
      </c>
      <c r="Q573" s="31"/>
      <c r="R573" s="29" t="s">
        <v>2159</v>
      </c>
      <c r="S573" s="103" t="s">
        <v>2160</v>
      </c>
      <c r="T573" s="105" t="s">
        <v>2161</v>
      </c>
      <c r="U573" s="45">
        <v>26.838000000000001</v>
      </c>
      <c r="V573" s="45">
        <v>80.51400000000001</v>
      </c>
      <c r="W573" s="45">
        <v>107.352</v>
      </c>
    </row>
    <row r="574" spans="1:23">
      <c r="A574" s="28">
        <v>4624</v>
      </c>
      <c r="B574" s="40" t="s">
        <v>2162</v>
      </c>
      <c r="C574" s="29" t="s">
        <v>2163</v>
      </c>
      <c r="D574" s="29" t="s">
        <v>25</v>
      </c>
      <c r="E574" s="29" t="s">
        <v>26</v>
      </c>
      <c r="F574" s="29" t="s">
        <v>27</v>
      </c>
      <c r="G574" s="29" t="s">
        <v>28</v>
      </c>
      <c r="H574" s="29" t="s">
        <v>29</v>
      </c>
      <c r="I574" s="29" t="s">
        <v>30</v>
      </c>
      <c r="J574" s="41">
        <v>8061644.1299999999</v>
      </c>
      <c r="K574" s="29" t="s">
        <v>2164</v>
      </c>
      <c r="L574" s="29" t="s">
        <v>128</v>
      </c>
      <c r="M574" s="29" t="s">
        <v>1842</v>
      </c>
      <c r="N574" s="51">
        <v>29.262</v>
      </c>
      <c r="O574" s="31">
        <v>46002</v>
      </c>
      <c r="P574" s="31">
        <v>46367</v>
      </c>
      <c r="Q574" s="31"/>
      <c r="R574" s="29" t="s">
        <v>2165</v>
      </c>
      <c r="S574" s="103" t="s">
        <v>2166</v>
      </c>
      <c r="T574" s="105" t="s">
        <v>2167</v>
      </c>
      <c r="U574" s="45">
        <v>18.433800000000002</v>
      </c>
      <c r="V574" s="45">
        <v>55.301400000000001</v>
      </c>
      <c r="W574" s="45">
        <v>73.735200000000006</v>
      </c>
    </row>
    <row r="575" spans="1:23">
      <c r="A575" s="28">
        <v>4625</v>
      </c>
      <c r="B575" s="29" t="s">
        <v>2168</v>
      </c>
      <c r="C575" s="29" t="s">
        <v>2169</v>
      </c>
      <c r="D575" s="29" t="s">
        <v>25</v>
      </c>
      <c r="E575" s="29" t="s">
        <v>26</v>
      </c>
      <c r="F575" s="29" t="s">
        <v>27</v>
      </c>
      <c r="G575" s="29" t="s">
        <v>28</v>
      </c>
      <c r="H575" s="29" t="s">
        <v>29</v>
      </c>
      <c r="I575" s="29" t="s">
        <v>30</v>
      </c>
      <c r="J575" s="41">
        <v>2916894.16</v>
      </c>
      <c r="K575" s="29" t="s">
        <v>2170</v>
      </c>
      <c r="L575" s="29" t="s">
        <v>128</v>
      </c>
      <c r="M575" s="29" t="s">
        <v>1842</v>
      </c>
      <c r="N575" s="51">
        <v>6.38</v>
      </c>
      <c r="O575" s="31">
        <v>46002</v>
      </c>
      <c r="P575" s="31">
        <v>46367</v>
      </c>
      <c r="Q575" s="31"/>
      <c r="R575" s="29" t="s">
        <v>2171</v>
      </c>
      <c r="S575" s="102">
        <v>0</v>
      </c>
      <c r="T575" s="54">
        <v>6.38</v>
      </c>
      <c r="U575" s="45">
        <v>4.0194000000000001</v>
      </c>
      <c r="V575" s="45">
        <v>12.058199999999999</v>
      </c>
      <c r="W575" s="45">
        <v>16.0776</v>
      </c>
    </row>
    <row r="576" spans="1:23">
      <c r="A576" s="28">
        <v>4626</v>
      </c>
      <c r="B576" s="40" t="s">
        <v>2172</v>
      </c>
      <c r="C576" s="29" t="s">
        <v>2173</v>
      </c>
      <c r="D576" s="29" t="s">
        <v>25</v>
      </c>
      <c r="E576" s="29" t="s">
        <v>26</v>
      </c>
      <c r="F576" s="29" t="s">
        <v>27</v>
      </c>
      <c r="G576" s="29" t="s">
        <v>28</v>
      </c>
      <c r="H576" s="29" t="s">
        <v>29</v>
      </c>
      <c r="I576" s="29" t="s">
        <v>30</v>
      </c>
      <c r="J576" s="41">
        <v>10691865.029999999</v>
      </c>
      <c r="K576" s="29" t="s">
        <v>2174</v>
      </c>
      <c r="L576" s="29" t="s">
        <v>128</v>
      </c>
      <c r="M576" s="29" t="s">
        <v>1842</v>
      </c>
      <c r="N576" s="51">
        <v>35.036999999999999</v>
      </c>
      <c r="O576" s="31">
        <v>46002</v>
      </c>
      <c r="P576" s="31">
        <v>46367</v>
      </c>
      <c r="Q576" s="31"/>
      <c r="R576" s="29" t="s">
        <v>1968</v>
      </c>
      <c r="S576" s="102">
        <v>85.81</v>
      </c>
      <c r="T576" s="54">
        <v>120.84699999999999</v>
      </c>
      <c r="U576" s="45">
        <v>22.075199999999999</v>
      </c>
      <c r="V576" s="45">
        <v>66.2256</v>
      </c>
      <c r="W576" s="45">
        <v>88.300799999999995</v>
      </c>
    </row>
    <row r="577" spans="1:23" s="62" customFormat="1">
      <c r="A577" s="28">
        <v>4627</v>
      </c>
      <c r="B577" s="40" t="s">
        <v>2175</v>
      </c>
      <c r="C577" s="29" t="s">
        <v>2176</v>
      </c>
      <c r="D577" s="29" t="s">
        <v>25</v>
      </c>
      <c r="E577" s="29" t="s">
        <v>26</v>
      </c>
      <c r="F577" s="29" t="s">
        <v>27</v>
      </c>
      <c r="G577" s="29" t="s">
        <v>28</v>
      </c>
      <c r="H577" s="29" t="s">
        <v>29</v>
      </c>
      <c r="I577" s="29" t="s">
        <v>30</v>
      </c>
      <c r="J577" s="41">
        <v>11271665.41</v>
      </c>
      <c r="K577" s="29" t="s">
        <v>429</v>
      </c>
      <c r="L577" s="29" t="s">
        <v>137</v>
      </c>
      <c r="M577" s="29" t="s">
        <v>1842</v>
      </c>
      <c r="N577" s="51">
        <v>23</v>
      </c>
      <c r="O577" s="31">
        <v>46002</v>
      </c>
      <c r="P577" s="31">
        <v>46367</v>
      </c>
      <c r="Q577" s="31"/>
      <c r="R577" s="29" t="s">
        <v>960</v>
      </c>
      <c r="S577" s="102">
        <v>57</v>
      </c>
      <c r="T577" s="54">
        <v>80</v>
      </c>
      <c r="U577" s="45">
        <v>14.49</v>
      </c>
      <c r="V577" s="45">
        <v>43.47</v>
      </c>
      <c r="W577" s="45">
        <v>57.96</v>
      </c>
    </row>
    <row r="578" spans="1:23" s="62" customFormat="1">
      <c r="A578" s="28">
        <v>4628</v>
      </c>
      <c r="B578" s="40" t="s">
        <v>2177</v>
      </c>
      <c r="C578" s="29" t="s">
        <v>2178</v>
      </c>
      <c r="D578" s="29" t="s">
        <v>25</v>
      </c>
      <c r="E578" s="29" t="s">
        <v>26</v>
      </c>
      <c r="F578" s="29" t="s">
        <v>27</v>
      </c>
      <c r="G578" s="29" t="s">
        <v>28</v>
      </c>
      <c r="H578" s="29" t="s">
        <v>29</v>
      </c>
      <c r="I578" s="29" t="s">
        <v>30</v>
      </c>
      <c r="J578" s="41">
        <v>798723.44</v>
      </c>
      <c r="K578" s="29" t="s">
        <v>2179</v>
      </c>
      <c r="L578" s="29" t="s">
        <v>128</v>
      </c>
      <c r="M578" s="29" t="s">
        <v>1842</v>
      </c>
      <c r="N578" s="51">
        <v>6.0900000000000007</v>
      </c>
      <c r="O578" s="31">
        <v>46002</v>
      </c>
      <c r="P578" s="31">
        <v>46367</v>
      </c>
      <c r="Q578" s="31"/>
      <c r="R578" s="29" t="s">
        <v>2180</v>
      </c>
      <c r="S578" s="102">
        <v>0.06</v>
      </c>
      <c r="T578" s="54">
        <v>6.15</v>
      </c>
      <c r="U578" s="45">
        <v>3.8367</v>
      </c>
      <c r="V578" s="45">
        <v>11.5101</v>
      </c>
      <c r="W578" s="45">
        <v>15.3468</v>
      </c>
    </row>
    <row r="579" spans="1:23">
      <c r="A579" s="28">
        <v>4629</v>
      </c>
      <c r="B579" s="40" t="s">
        <v>2181</v>
      </c>
      <c r="C579" s="29" t="s">
        <v>2182</v>
      </c>
      <c r="D579" s="29" t="s">
        <v>25</v>
      </c>
      <c r="E579" s="29" t="s">
        <v>26</v>
      </c>
      <c r="F579" s="29" t="s">
        <v>27</v>
      </c>
      <c r="G579" s="29" t="s">
        <v>28</v>
      </c>
      <c r="H579" s="29" t="s">
        <v>29</v>
      </c>
      <c r="I579" s="29" t="s">
        <v>30</v>
      </c>
      <c r="J579" s="41">
        <v>1545728.44</v>
      </c>
      <c r="K579" s="29" t="s">
        <v>2183</v>
      </c>
      <c r="L579" s="29" t="s">
        <v>137</v>
      </c>
      <c r="M579" s="29" t="s">
        <v>1842</v>
      </c>
      <c r="N579" s="51">
        <v>15.5</v>
      </c>
      <c r="O579" s="31">
        <v>46002</v>
      </c>
      <c r="P579" s="31">
        <v>46367</v>
      </c>
      <c r="Q579" s="31"/>
      <c r="R579" s="29" t="s">
        <v>2184</v>
      </c>
      <c r="S579" s="102">
        <v>0</v>
      </c>
      <c r="T579" s="54">
        <v>15.5</v>
      </c>
      <c r="U579" s="45">
        <v>9.7650000000000006</v>
      </c>
      <c r="V579" s="45">
        <v>29.295000000000002</v>
      </c>
      <c r="W579" s="45">
        <v>39.06</v>
      </c>
    </row>
    <row r="580" spans="1:23">
      <c r="A580" s="28">
        <v>4630</v>
      </c>
      <c r="B580" s="40" t="s">
        <v>2185</v>
      </c>
      <c r="C580" s="40" t="s">
        <v>2186</v>
      </c>
      <c r="D580" s="29" t="s">
        <v>25</v>
      </c>
      <c r="E580" s="29" t="s">
        <v>26</v>
      </c>
      <c r="F580" s="29" t="s">
        <v>27</v>
      </c>
      <c r="G580" s="29" t="s">
        <v>28</v>
      </c>
      <c r="H580" s="29" t="s">
        <v>29</v>
      </c>
      <c r="I580" s="29" t="s">
        <v>30</v>
      </c>
      <c r="J580" s="41">
        <v>4304070.97</v>
      </c>
      <c r="K580" s="29" t="s">
        <v>2187</v>
      </c>
      <c r="L580" s="29" t="s">
        <v>128</v>
      </c>
      <c r="M580" s="29" t="s">
        <v>1842</v>
      </c>
      <c r="N580" s="51">
        <v>16.627000000000002</v>
      </c>
      <c r="O580" s="31">
        <v>46002</v>
      </c>
      <c r="P580" s="31">
        <v>46367</v>
      </c>
      <c r="Q580" s="31"/>
      <c r="R580" s="29" t="s">
        <v>2188</v>
      </c>
      <c r="S580" s="102">
        <v>0.02</v>
      </c>
      <c r="T580" s="54">
        <v>6.15</v>
      </c>
      <c r="U580" s="45">
        <v>10.602899999999998</v>
      </c>
      <c r="V580" s="45">
        <v>31.808699999999995</v>
      </c>
      <c r="W580" s="45">
        <v>42.411599999999993</v>
      </c>
    </row>
    <row r="581" spans="1:23">
      <c r="A581" s="28">
        <v>4631</v>
      </c>
      <c r="B581" s="40" t="s">
        <v>2189</v>
      </c>
      <c r="C581" s="29" t="s">
        <v>2190</v>
      </c>
      <c r="D581" s="29" t="s">
        <v>25</v>
      </c>
      <c r="E581" s="29" t="s">
        <v>26</v>
      </c>
      <c r="F581" s="29" t="s">
        <v>27</v>
      </c>
      <c r="G581" s="29" t="s">
        <v>28</v>
      </c>
      <c r="H581" s="29" t="s">
        <v>29</v>
      </c>
      <c r="I581" s="29" t="s">
        <v>30</v>
      </c>
      <c r="J581" s="41">
        <v>15793607.6</v>
      </c>
      <c r="K581" s="29" t="s">
        <v>429</v>
      </c>
      <c r="L581" s="29" t="s">
        <v>137</v>
      </c>
      <c r="M581" s="29" t="s">
        <v>1842</v>
      </c>
      <c r="N581" s="51">
        <v>25.299999999999997</v>
      </c>
      <c r="O581" s="31">
        <v>46002</v>
      </c>
      <c r="P581" s="31">
        <v>46367</v>
      </c>
      <c r="Q581" s="31"/>
      <c r="R581" s="29" t="s">
        <v>2008</v>
      </c>
      <c r="S581" s="102">
        <v>122.7</v>
      </c>
      <c r="T581" s="54">
        <v>148</v>
      </c>
      <c r="U581" s="45">
        <v>15.939</v>
      </c>
      <c r="V581" s="45">
        <v>47.817</v>
      </c>
      <c r="W581" s="45">
        <v>63.756</v>
      </c>
    </row>
    <row r="582" spans="1:23">
      <c r="A582" s="28">
        <v>4632</v>
      </c>
      <c r="B582" s="40" t="s">
        <v>2191</v>
      </c>
      <c r="C582" s="29" t="s">
        <v>2192</v>
      </c>
      <c r="D582" s="29" t="s">
        <v>25</v>
      </c>
      <c r="E582" s="29" t="s">
        <v>26</v>
      </c>
      <c r="F582" s="29" t="s">
        <v>27</v>
      </c>
      <c r="G582" s="29" t="s">
        <v>28</v>
      </c>
      <c r="H582" s="29" t="s">
        <v>29</v>
      </c>
      <c r="I582" s="29" t="s">
        <v>30</v>
      </c>
      <c r="J582" s="41">
        <v>5053207.75</v>
      </c>
      <c r="K582" s="29" t="s">
        <v>2193</v>
      </c>
      <c r="L582" s="29" t="s">
        <v>128</v>
      </c>
      <c r="M582" s="29" t="s">
        <v>1842</v>
      </c>
      <c r="N582" s="51">
        <v>12.05</v>
      </c>
      <c r="O582" s="31">
        <v>46002</v>
      </c>
      <c r="P582" s="31">
        <v>46367</v>
      </c>
      <c r="Q582" s="31"/>
      <c r="R582" s="29" t="s">
        <v>2194</v>
      </c>
      <c r="S582" s="102">
        <v>1.95</v>
      </c>
      <c r="T582" s="54">
        <v>16.829999999999998</v>
      </c>
      <c r="U582" s="45">
        <v>7.5915000000000008</v>
      </c>
      <c r="V582" s="45">
        <v>22.774500000000003</v>
      </c>
      <c r="W582" s="45">
        <v>30.366000000000003</v>
      </c>
    </row>
    <row r="583" spans="1:23">
      <c r="A583" s="28">
        <v>4633</v>
      </c>
      <c r="B583" s="40" t="s">
        <v>2195</v>
      </c>
      <c r="C583" s="29" t="s">
        <v>2196</v>
      </c>
      <c r="D583" s="29" t="s">
        <v>25</v>
      </c>
      <c r="E583" s="29" t="s">
        <v>26</v>
      </c>
      <c r="F583" s="29" t="s">
        <v>27</v>
      </c>
      <c r="G583" s="29" t="s">
        <v>28</v>
      </c>
      <c r="H583" s="29" t="s">
        <v>29</v>
      </c>
      <c r="I583" s="29" t="s">
        <v>30</v>
      </c>
      <c r="J583" s="41">
        <v>13068348.57</v>
      </c>
      <c r="K583" s="29" t="s">
        <v>880</v>
      </c>
      <c r="L583" s="29" t="s">
        <v>137</v>
      </c>
      <c r="M583" s="29" t="s">
        <v>1842</v>
      </c>
      <c r="N583" s="51">
        <v>23.25</v>
      </c>
      <c r="O583" s="31">
        <v>46002</v>
      </c>
      <c r="P583" s="31">
        <v>46367</v>
      </c>
      <c r="Q583" s="31"/>
      <c r="R583" s="29" t="s">
        <v>1046</v>
      </c>
      <c r="S583" s="102">
        <v>426.25</v>
      </c>
      <c r="T583" s="54">
        <v>449.5</v>
      </c>
      <c r="U583" s="45">
        <v>14.647500000000001</v>
      </c>
      <c r="V583" s="45">
        <v>43.942500000000003</v>
      </c>
      <c r="W583" s="45">
        <v>58.59</v>
      </c>
    </row>
    <row r="584" spans="1:23">
      <c r="A584" s="28">
        <v>4634</v>
      </c>
      <c r="B584" s="40" t="s">
        <v>2197</v>
      </c>
      <c r="C584" s="29" t="s">
        <v>2198</v>
      </c>
      <c r="D584" s="29" t="s">
        <v>25</v>
      </c>
      <c r="E584" s="29" t="s">
        <v>26</v>
      </c>
      <c r="F584" s="29" t="s">
        <v>27</v>
      </c>
      <c r="G584" s="29" t="s">
        <v>28</v>
      </c>
      <c r="H584" s="29" t="s">
        <v>29</v>
      </c>
      <c r="I584" s="29" t="s">
        <v>30</v>
      </c>
      <c r="J584" s="41">
        <v>7726285.6399999997</v>
      </c>
      <c r="K584" s="29" t="s">
        <v>811</v>
      </c>
      <c r="L584" s="29" t="s">
        <v>150</v>
      </c>
      <c r="M584" s="29" t="s">
        <v>1842</v>
      </c>
      <c r="N584" s="51">
        <v>11.34</v>
      </c>
      <c r="O584" s="31">
        <v>46002</v>
      </c>
      <c r="P584" s="31">
        <v>46367</v>
      </c>
      <c r="Q584" s="31"/>
      <c r="R584" s="29" t="s">
        <v>2199</v>
      </c>
      <c r="S584" s="103" t="s">
        <v>2200</v>
      </c>
      <c r="T584" s="54">
        <v>32.700000000000003</v>
      </c>
      <c r="U584" s="45">
        <v>7.1441999999999997</v>
      </c>
      <c r="V584" s="45">
        <v>21.432600000000001</v>
      </c>
      <c r="W584" s="45">
        <v>28.576799999999999</v>
      </c>
    </row>
    <row r="585" spans="1:23" s="62" customFormat="1">
      <c r="A585" s="28">
        <v>4635</v>
      </c>
      <c r="B585" s="40" t="s">
        <v>2201</v>
      </c>
      <c r="C585" s="29" t="s">
        <v>2202</v>
      </c>
      <c r="D585" s="29" t="s">
        <v>25</v>
      </c>
      <c r="E585" s="29" t="s">
        <v>26</v>
      </c>
      <c r="F585" s="29" t="s">
        <v>27</v>
      </c>
      <c r="G585" s="29" t="s">
        <v>28</v>
      </c>
      <c r="H585" s="29" t="s">
        <v>29</v>
      </c>
      <c r="I585" s="29" t="s">
        <v>30</v>
      </c>
      <c r="J585" s="41">
        <v>15745790.460000001</v>
      </c>
      <c r="K585" s="29" t="s">
        <v>2203</v>
      </c>
      <c r="L585" s="29" t="s">
        <v>137</v>
      </c>
      <c r="M585" s="29" t="s">
        <v>1842</v>
      </c>
      <c r="N585" s="51">
        <v>27.649999999999977</v>
      </c>
      <c r="O585" s="31">
        <v>46002</v>
      </c>
      <c r="P585" s="31">
        <v>46367</v>
      </c>
      <c r="Q585" s="31"/>
      <c r="R585" s="29" t="s">
        <v>1046</v>
      </c>
      <c r="S585" s="102">
        <v>398.6</v>
      </c>
      <c r="T585" s="54">
        <v>426.25</v>
      </c>
      <c r="U585" s="45">
        <v>17.419499999999999</v>
      </c>
      <c r="V585" s="45">
        <v>52.258499999999998</v>
      </c>
      <c r="W585" s="45">
        <v>69.677999999999997</v>
      </c>
    </row>
    <row r="586" spans="1:23" s="62" customFormat="1">
      <c r="A586" s="28">
        <v>4636</v>
      </c>
      <c r="B586" s="40" t="s">
        <v>2204</v>
      </c>
      <c r="C586" s="40" t="s">
        <v>2205</v>
      </c>
      <c r="D586" s="29" t="s">
        <v>25</v>
      </c>
      <c r="E586" s="29" t="s">
        <v>26</v>
      </c>
      <c r="F586" s="29" t="s">
        <v>27</v>
      </c>
      <c r="G586" s="29" t="s">
        <v>28</v>
      </c>
      <c r="H586" s="29" t="s">
        <v>29</v>
      </c>
      <c r="I586" s="29" t="s">
        <v>30</v>
      </c>
      <c r="J586" s="41">
        <v>10880139.880000001</v>
      </c>
      <c r="K586" s="29" t="s">
        <v>2206</v>
      </c>
      <c r="L586" s="29" t="s">
        <v>150</v>
      </c>
      <c r="M586" s="29" t="s">
        <v>1842</v>
      </c>
      <c r="N586" s="51">
        <v>17.760000000000002</v>
      </c>
      <c r="O586" s="31">
        <v>46002</v>
      </c>
      <c r="P586" s="31">
        <v>46367</v>
      </c>
      <c r="Q586" s="31"/>
      <c r="R586" s="29" t="s">
        <v>2207</v>
      </c>
      <c r="S586" s="103" t="s">
        <v>2208</v>
      </c>
      <c r="T586" s="54">
        <v>56.52</v>
      </c>
      <c r="U586" s="45">
        <v>11.188800000000001</v>
      </c>
      <c r="V586" s="45">
        <v>33.566400000000002</v>
      </c>
      <c r="W586" s="45">
        <v>44.755200000000002</v>
      </c>
    </row>
    <row r="587" spans="1:23" s="62" customFormat="1">
      <c r="A587" s="28">
        <v>4637</v>
      </c>
      <c r="B587" s="40" t="s">
        <v>2209</v>
      </c>
      <c r="C587" s="40" t="s">
        <v>2210</v>
      </c>
      <c r="D587" s="29" t="s">
        <v>25</v>
      </c>
      <c r="E587" s="29" t="s">
        <v>26</v>
      </c>
      <c r="F587" s="29" t="s">
        <v>27</v>
      </c>
      <c r="G587" s="29" t="s">
        <v>28</v>
      </c>
      <c r="H587" s="29" t="s">
        <v>29</v>
      </c>
      <c r="I587" s="29" t="s">
        <v>30</v>
      </c>
      <c r="J587" s="41">
        <v>2424890.6800000002</v>
      </c>
      <c r="K587" s="29" t="s">
        <v>985</v>
      </c>
      <c r="L587" s="29" t="s">
        <v>42</v>
      </c>
      <c r="M587" s="29" t="s">
        <v>1842</v>
      </c>
      <c r="N587" s="51">
        <v>2.4</v>
      </c>
      <c r="O587" s="31">
        <v>46002</v>
      </c>
      <c r="P587" s="31">
        <v>46367</v>
      </c>
      <c r="Q587" s="31"/>
      <c r="R587" s="40" t="s">
        <v>2211</v>
      </c>
      <c r="S587" s="102">
        <v>0</v>
      </c>
      <c r="T587" s="54" t="s">
        <v>2212</v>
      </c>
      <c r="U587" s="45">
        <v>2</v>
      </c>
      <c r="V587" s="45">
        <v>6</v>
      </c>
      <c r="W587" s="45">
        <v>8</v>
      </c>
    </row>
    <row r="588" spans="1:23">
      <c r="A588" s="28">
        <v>4638</v>
      </c>
      <c r="B588" s="40" t="s">
        <v>2213</v>
      </c>
      <c r="C588" s="29" t="s">
        <v>2214</v>
      </c>
      <c r="D588" s="29" t="s">
        <v>25</v>
      </c>
      <c r="E588" s="29" t="s">
        <v>26</v>
      </c>
      <c r="F588" s="29" t="s">
        <v>27</v>
      </c>
      <c r="G588" s="29" t="s">
        <v>28</v>
      </c>
      <c r="H588" s="29" t="s">
        <v>29</v>
      </c>
      <c r="I588" s="29" t="s">
        <v>30</v>
      </c>
      <c r="J588" s="41">
        <v>21216115.5</v>
      </c>
      <c r="K588" s="29" t="s">
        <v>1882</v>
      </c>
      <c r="L588" s="29" t="s">
        <v>150</v>
      </c>
      <c r="M588" s="29" t="s">
        <v>1842</v>
      </c>
      <c r="N588" s="51">
        <v>36.160000000000004</v>
      </c>
      <c r="O588" s="31">
        <v>46002</v>
      </c>
      <c r="P588" s="31">
        <v>46367</v>
      </c>
      <c r="Q588" s="31"/>
      <c r="R588" s="29" t="s">
        <v>1439</v>
      </c>
      <c r="S588" s="102">
        <v>33.21</v>
      </c>
      <c r="T588" s="54">
        <v>69.37</v>
      </c>
      <c r="U588" s="45">
        <v>22.780799999999999</v>
      </c>
      <c r="V588" s="45">
        <v>68.342399999999998</v>
      </c>
      <c r="W588" s="45">
        <v>91.123199999999997</v>
      </c>
    </row>
    <row r="589" spans="1:23">
      <c r="A589" s="28">
        <v>4639</v>
      </c>
      <c r="B589" s="40" t="s">
        <v>2215</v>
      </c>
      <c r="C589" s="29" t="s">
        <v>2216</v>
      </c>
      <c r="D589" s="29" t="s">
        <v>25</v>
      </c>
      <c r="E589" s="29" t="s">
        <v>26</v>
      </c>
      <c r="F589" s="29" t="s">
        <v>27</v>
      </c>
      <c r="G589" s="29" t="s">
        <v>28</v>
      </c>
      <c r="H589" s="29" t="s">
        <v>29</v>
      </c>
      <c r="I589" s="29" t="s">
        <v>30</v>
      </c>
      <c r="J589" s="41">
        <v>1297168.8500000001</v>
      </c>
      <c r="K589" s="29" t="s">
        <v>2217</v>
      </c>
      <c r="L589" s="29" t="s">
        <v>42</v>
      </c>
      <c r="M589" s="29" t="s">
        <v>1842</v>
      </c>
      <c r="N589" s="51">
        <v>4.9000000000000004</v>
      </c>
      <c r="O589" s="31">
        <v>46002</v>
      </c>
      <c r="P589" s="31">
        <v>46367</v>
      </c>
      <c r="Q589" s="31"/>
      <c r="R589" s="29" t="s">
        <v>2218</v>
      </c>
      <c r="S589" s="102">
        <v>0</v>
      </c>
      <c r="T589" s="54">
        <v>4.9000000000000004</v>
      </c>
      <c r="U589" s="45">
        <v>2</v>
      </c>
      <c r="V589" s="45">
        <v>6</v>
      </c>
      <c r="W589" s="45">
        <v>8</v>
      </c>
    </row>
    <row r="590" spans="1:23">
      <c r="A590" s="28">
        <v>4640</v>
      </c>
      <c r="B590" s="40" t="s">
        <v>2219</v>
      </c>
      <c r="C590" s="29" t="s">
        <v>2220</v>
      </c>
      <c r="D590" s="29" t="s">
        <v>25</v>
      </c>
      <c r="E590" s="29" t="s">
        <v>26</v>
      </c>
      <c r="F590" s="29" t="s">
        <v>27</v>
      </c>
      <c r="G590" s="29" t="s">
        <v>28</v>
      </c>
      <c r="H590" s="29" t="s">
        <v>29</v>
      </c>
      <c r="I590" s="29" t="s">
        <v>30</v>
      </c>
      <c r="J590" s="41">
        <v>2930321.17</v>
      </c>
      <c r="K590" s="29" t="s">
        <v>2221</v>
      </c>
      <c r="L590" s="29" t="s">
        <v>42</v>
      </c>
      <c r="M590" s="29" t="s">
        <v>1842</v>
      </c>
      <c r="N590" s="51">
        <v>4</v>
      </c>
      <c r="O590" s="31">
        <v>46002</v>
      </c>
      <c r="P590" s="31">
        <v>46367</v>
      </c>
      <c r="Q590" s="31"/>
      <c r="R590" s="29" t="s">
        <v>2222</v>
      </c>
      <c r="S590" s="102">
        <v>0</v>
      </c>
      <c r="T590" s="54">
        <v>4</v>
      </c>
      <c r="U590" s="45">
        <v>2</v>
      </c>
      <c r="V590" s="45">
        <v>6</v>
      </c>
      <c r="W590" s="45">
        <v>8</v>
      </c>
    </row>
    <row r="591" spans="1:23">
      <c r="A591" s="28">
        <v>4641</v>
      </c>
      <c r="B591" t="s">
        <v>2223</v>
      </c>
      <c r="C591" s="29" t="s">
        <v>2224</v>
      </c>
      <c r="D591" s="29" t="s">
        <v>25</v>
      </c>
      <c r="E591" s="29" t="s">
        <v>26</v>
      </c>
      <c r="F591" s="29" t="s">
        <v>27</v>
      </c>
      <c r="G591" s="29" t="s">
        <v>28</v>
      </c>
      <c r="H591" s="29" t="s">
        <v>29</v>
      </c>
      <c r="I591" s="29" t="s">
        <v>30</v>
      </c>
      <c r="J591" s="41">
        <v>10331982.039999999</v>
      </c>
      <c r="K591" s="29" t="s">
        <v>585</v>
      </c>
      <c r="L591" s="29" t="s">
        <v>150</v>
      </c>
      <c r="M591" s="29" t="s">
        <v>1842</v>
      </c>
      <c r="N591" s="51">
        <v>16.700000000000003</v>
      </c>
      <c r="O591" s="31">
        <v>46002</v>
      </c>
      <c r="P591" s="31">
        <v>46367</v>
      </c>
      <c r="Q591" s="31"/>
      <c r="R591" s="29" t="s">
        <v>2225</v>
      </c>
      <c r="S591" s="102">
        <v>45.4</v>
      </c>
      <c r="T591" s="54">
        <v>62.1</v>
      </c>
      <c r="U591" s="45">
        <v>10.520999999999999</v>
      </c>
      <c r="V591" s="45">
        <v>31.562999999999995</v>
      </c>
      <c r="W591" s="45">
        <v>42.083999999999996</v>
      </c>
    </row>
    <row r="592" spans="1:23">
      <c r="A592" s="28">
        <v>4642</v>
      </c>
      <c r="B592" s="40" t="s">
        <v>2226</v>
      </c>
      <c r="C592" s="29" t="s">
        <v>2227</v>
      </c>
      <c r="D592" s="29" t="s">
        <v>25</v>
      </c>
      <c r="E592" s="29" t="s">
        <v>26</v>
      </c>
      <c r="F592" s="29" t="s">
        <v>27</v>
      </c>
      <c r="G592" s="29" t="s">
        <v>28</v>
      </c>
      <c r="H592" s="29" t="s">
        <v>29</v>
      </c>
      <c r="I592" s="29" t="s">
        <v>30</v>
      </c>
      <c r="J592" s="41">
        <v>16715166.51</v>
      </c>
      <c r="K592" s="29" t="s">
        <v>2228</v>
      </c>
      <c r="L592" s="29" t="s">
        <v>150</v>
      </c>
      <c r="M592" s="29" t="s">
        <v>1842</v>
      </c>
      <c r="N592" s="51">
        <v>31.1</v>
      </c>
      <c r="O592" s="31">
        <v>46002</v>
      </c>
      <c r="P592" s="31">
        <v>46367</v>
      </c>
      <c r="Q592" s="31"/>
      <c r="R592" s="29" t="s">
        <v>1342</v>
      </c>
      <c r="S592" s="102">
        <v>60.9</v>
      </c>
      <c r="T592" s="54">
        <v>92</v>
      </c>
      <c r="U592" s="45">
        <v>19.593</v>
      </c>
      <c r="V592" s="45">
        <v>58.778999999999996</v>
      </c>
      <c r="W592" s="45">
        <v>78.372</v>
      </c>
    </row>
    <row r="593" spans="1:23">
      <c r="A593" s="28">
        <v>4643</v>
      </c>
      <c r="B593" s="40" t="s">
        <v>2229</v>
      </c>
      <c r="C593" s="29" t="s">
        <v>2230</v>
      </c>
      <c r="D593" s="29" t="s">
        <v>25</v>
      </c>
      <c r="E593" s="29" t="s">
        <v>26</v>
      </c>
      <c r="F593" s="29" t="s">
        <v>27</v>
      </c>
      <c r="G593" s="29" t="s">
        <v>28</v>
      </c>
      <c r="H593" s="29" t="s">
        <v>29</v>
      </c>
      <c r="I593" s="29" t="s">
        <v>30</v>
      </c>
      <c r="J593" s="41">
        <v>12375588.4</v>
      </c>
      <c r="K593" s="29" t="s">
        <v>2231</v>
      </c>
      <c r="L593" s="29" t="s">
        <v>42</v>
      </c>
      <c r="M593" s="29" t="s">
        <v>1842</v>
      </c>
      <c r="N593" s="51">
        <v>19.400000000000006</v>
      </c>
      <c r="O593" s="31">
        <v>46002</v>
      </c>
      <c r="P593" s="31">
        <v>46367</v>
      </c>
      <c r="Q593" s="31"/>
      <c r="R593" s="29" t="s">
        <v>2232</v>
      </c>
      <c r="S593" s="102">
        <v>242.6</v>
      </c>
      <c r="T593" s="54">
        <v>262</v>
      </c>
      <c r="U593" s="45">
        <v>12.222</v>
      </c>
      <c r="V593" s="45">
        <v>36.665999999999997</v>
      </c>
      <c r="W593" s="45">
        <v>48.887999999999998</v>
      </c>
    </row>
    <row r="594" spans="1:23">
      <c r="A594" s="28">
        <v>4644</v>
      </c>
      <c r="B594" s="40" t="s">
        <v>2233</v>
      </c>
      <c r="C594" s="29" t="s">
        <v>2234</v>
      </c>
      <c r="D594" s="29" t="s">
        <v>25</v>
      </c>
      <c r="E594" s="29" t="s">
        <v>26</v>
      </c>
      <c r="F594" s="29" t="s">
        <v>27</v>
      </c>
      <c r="G594" s="29" t="s">
        <v>28</v>
      </c>
      <c r="H594" s="29" t="s">
        <v>29</v>
      </c>
      <c r="I594" s="29" t="s">
        <v>30</v>
      </c>
      <c r="J594" s="41">
        <v>20530232.27</v>
      </c>
      <c r="K594" s="29" t="s">
        <v>807</v>
      </c>
      <c r="L594" s="29" t="s">
        <v>150</v>
      </c>
      <c r="M594" s="29" t="s">
        <v>1842</v>
      </c>
      <c r="N594" s="51">
        <v>23.6</v>
      </c>
      <c r="O594" s="31">
        <v>46002</v>
      </c>
      <c r="P594" s="31">
        <v>46367</v>
      </c>
      <c r="Q594" s="31"/>
      <c r="R594" s="29" t="s">
        <v>1038</v>
      </c>
      <c r="S594" s="102">
        <v>57.4</v>
      </c>
      <c r="T594" s="54">
        <v>81</v>
      </c>
      <c r="U594" s="45">
        <v>14.868</v>
      </c>
      <c r="V594" s="45">
        <v>44.603999999999999</v>
      </c>
      <c r="W594" s="45">
        <v>59.472000000000001</v>
      </c>
    </row>
    <row r="595" spans="1:23">
      <c r="A595" s="28">
        <v>4645</v>
      </c>
      <c r="B595" s="40" t="s">
        <v>2235</v>
      </c>
      <c r="C595" s="29" t="s">
        <v>2236</v>
      </c>
      <c r="D595" s="29" t="s">
        <v>25</v>
      </c>
      <c r="E595" s="29" t="s">
        <v>26</v>
      </c>
      <c r="F595" s="29" t="s">
        <v>27</v>
      </c>
      <c r="G595" s="29" t="s">
        <v>28</v>
      </c>
      <c r="H595" s="29" t="s">
        <v>29</v>
      </c>
      <c r="I595" s="29" t="s">
        <v>30</v>
      </c>
      <c r="J595" s="41">
        <v>9628711.4199999999</v>
      </c>
      <c r="K595" s="29" t="s">
        <v>2237</v>
      </c>
      <c r="L595" s="29" t="s">
        <v>42</v>
      </c>
      <c r="M595" s="29" t="s">
        <v>1842</v>
      </c>
      <c r="N595" s="51">
        <v>29.699999999999989</v>
      </c>
      <c r="O595" s="31">
        <v>46002</v>
      </c>
      <c r="P595" s="31">
        <v>46367</v>
      </c>
      <c r="Q595" s="31"/>
      <c r="R595" s="29" t="s">
        <v>1818</v>
      </c>
      <c r="S595" s="102">
        <v>260</v>
      </c>
      <c r="T595" s="54">
        <v>289.7</v>
      </c>
      <c r="U595" s="45">
        <v>18.710999999999999</v>
      </c>
      <c r="V595" s="45">
        <v>56.132999999999996</v>
      </c>
      <c r="W595" s="45">
        <v>74.843999999999994</v>
      </c>
    </row>
    <row r="596" spans="1:23">
      <c r="A596" s="28">
        <v>4646</v>
      </c>
      <c r="B596" s="40" t="s">
        <v>2238</v>
      </c>
      <c r="C596" s="29" t="s">
        <v>2239</v>
      </c>
      <c r="D596" s="29" t="s">
        <v>25</v>
      </c>
      <c r="E596" s="29" t="s">
        <v>26</v>
      </c>
      <c r="F596" s="29" t="s">
        <v>27</v>
      </c>
      <c r="G596" s="29" t="s">
        <v>28</v>
      </c>
      <c r="H596" s="29" t="s">
        <v>29</v>
      </c>
      <c r="I596" s="29" t="s">
        <v>30</v>
      </c>
      <c r="J596" s="41">
        <v>23340644.57</v>
      </c>
      <c r="K596" s="29" t="s">
        <v>2240</v>
      </c>
      <c r="L596" s="29" t="s">
        <v>150</v>
      </c>
      <c r="M596" s="29" t="s">
        <v>1842</v>
      </c>
      <c r="N596" s="51">
        <v>51.25</v>
      </c>
      <c r="O596" s="31">
        <v>46002</v>
      </c>
      <c r="P596" s="31">
        <v>46367</v>
      </c>
      <c r="Q596" s="31"/>
      <c r="R596" s="29" t="s">
        <v>1038</v>
      </c>
      <c r="S596" s="103" t="s">
        <v>2241</v>
      </c>
      <c r="T596" s="54">
        <v>135.75</v>
      </c>
      <c r="U596" s="45">
        <v>32.287500000000001</v>
      </c>
      <c r="V596" s="45">
        <v>96.862500000000011</v>
      </c>
      <c r="W596" s="45">
        <v>129.15</v>
      </c>
    </row>
    <row r="597" spans="1:23" s="62" customFormat="1">
      <c r="A597" s="28">
        <v>4647</v>
      </c>
      <c r="B597" s="40" t="s">
        <v>2242</v>
      </c>
      <c r="C597" s="29" t="s">
        <v>2243</v>
      </c>
      <c r="D597" s="29" t="s">
        <v>25</v>
      </c>
      <c r="E597" s="29" t="s">
        <v>26</v>
      </c>
      <c r="F597" s="29" t="s">
        <v>27</v>
      </c>
      <c r="G597" s="29" t="s">
        <v>28</v>
      </c>
      <c r="H597" s="29" t="s">
        <v>29</v>
      </c>
      <c r="I597" s="29" t="s">
        <v>30</v>
      </c>
      <c r="J597" s="41">
        <v>3016585.11</v>
      </c>
      <c r="K597" s="29" t="s">
        <v>2244</v>
      </c>
      <c r="L597" s="29" t="s">
        <v>42</v>
      </c>
      <c r="M597" s="29" t="s">
        <v>1842</v>
      </c>
      <c r="N597" s="51">
        <v>6</v>
      </c>
      <c r="O597" s="31">
        <v>46002</v>
      </c>
      <c r="P597" s="31">
        <v>46367</v>
      </c>
      <c r="Q597" s="31"/>
      <c r="R597" s="29" t="s">
        <v>982</v>
      </c>
      <c r="S597" s="102">
        <v>200.4</v>
      </c>
      <c r="T597" s="54">
        <v>206.4</v>
      </c>
      <c r="U597" s="45">
        <v>3.7800000000000002</v>
      </c>
      <c r="V597" s="45">
        <v>11.34</v>
      </c>
      <c r="W597" s="45">
        <v>15.120000000000001</v>
      </c>
    </row>
    <row r="598" spans="1:23" s="62" customFormat="1">
      <c r="A598" s="28">
        <v>4648</v>
      </c>
      <c r="B598" s="40" t="s">
        <v>2245</v>
      </c>
      <c r="C598" s="29" t="s">
        <v>2246</v>
      </c>
      <c r="D598" s="29" t="s">
        <v>25</v>
      </c>
      <c r="E598" s="29" t="s">
        <v>26</v>
      </c>
      <c r="F598" s="29" t="s">
        <v>27</v>
      </c>
      <c r="G598" s="29" t="s">
        <v>28</v>
      </c>
      <c r="H598" s="29" t="s">
        <v>29</v>
      </c>
      <c r="I598" s="29" t="s">
        <v>30</v>
      </c>
      <c r="J598" s="41">
        <v>54795171.880000003</v>
      </c>
      <c r="K598" s="29" t="s">
        <v>2247</v>
      </c>
      <c r="L598" s="29" t="s">
        <v>42</v>
      </c>
      <c r="M598" s="29" t="s">
        <v>1842</v>
      </c>
      <c r="N598" s="51">
        <v>39.200000000000003</v>
      </c>
      <c r="O598" s="31">
        <v>46002</v>
      </c>
      <c r="P598" s="31">
        <v>46367</v>
      </c>
      <c r="Q598" s="31"/>
      <c r="R598" s="29" t="s">
        <v>990</v>
      </c>
      <c r="S598" s="102">
        <v>120.8</v>
      </c>
      <c r="T598" s="54">
        <v>160</v>
      </c>
      <c r="U598" s="45">
        <v>24.696000000000002</v>
      </c>
      <c r="V598" s="45">
        <v>74.088000000000008</v>
      </c>
      <c r="W598" s="45">
        <v>98.784000000000006</v>
      </c>
    </row>
    <row r="599" spans="1:23">
      <c r="A599" s="28">
        <v>4649</v>
      </c>
      <c r="B599" s="40" t="s">
        <v>2248</v>
      </c>
      <c r="C599" s="29" t="s">
        <v>2249</v>
      </c>
      <c r="D599" s="29" t="s">
        <v>25</v>
      </c>
      <c r="E599" s="29" t="s">
        <v>26</v>
      </c>
      <c r="F599" s="29" t="s">
        <v>27</v>
      </c>
      <c r="G599" s="29" t="s">
        <v>28</v>
      </c>
      <c r="H599" s="29" t="s">
        <v>29</v>
      </c>
      <c r="I599" s="29" t="s">
        <v>30</v>
      </c>
      <c r="J599" s="41">
        <v>12499184.42</v>
      </c>
      <c r="K599" s="29" t="s">
        <v>585</v>
      </c>
      <c r="L599" s="29" t="s">
        <v>150</v>
      </c>
      <c r="M599" s="29" t="s">
        <v>1842</v>
      </c>
      <c r="N599" s="51">
        <v>14.500000000000007</v>
      </c>
      <c r="O599" s="31">
        <v>46002</v>
      </c>
      <c r="P599" s="31">
        <v>46367</v>
      </c>
      <c r="Q599" s="31"/>
      <c r="R599" s="29" t="s">
        <v>2250</v>
      </c>
      <c r="S599" s="102">
        <v>62.9</v>
      </c>
      <c r="T599" s="54">
        <v>77.400000000000006</v>
      </c>
      <c r="U599" s="45">
        <v>9.1349999999999998</v>
      </c>
      <c r="V599" s="45">
        <v>27.405000000000001</v>
      </c>
      <c r="W599" s="45">
        <v>36.54</v>
      </c>
    </row>
    <row r="600" spans="1:23">
      <c r="A600" s="28">
        <v>4650</v>
      </c>
      <c r="B600" s="40" t="s">
        <v>2251</v>
      </c>
      <c r="C600" s="29" t="s">
        <v>2252</v>
      </c>
      <c r="D600" s="29" t="s">
        <v>25</v>
      </c>
      <c r="E600" s="29" t="s">
        <v>26</v>
      </c>
      <c r="F600" s="29" t="s">
        <v>27</v>
      </c>
      <c r="G600" s="29" t="s">
        <v>28</v>
      </c>
      <c r="H600" s="29" t="s">
        <v>29</v>
      </c>
      <c r="I600" s="29" t="s">
        <v>30</v>
      </c>
      <c r="J600" s="41">
        <v>11081582.390000001</v>
      </c>
      <c r="K600" s="29" t="s">
        <v>2253</v>
      </c>
      <c r="L600" s="29" t="s">
        <v>48</v>
      </c>
      <c r="M600" s="29" t="s">
        <v>1842</v>
      </c>
      <c r="N600" s="51">
        <v>14.89</v>
      </c>
      <c r="O600" s="31">
        <v>46002</v>
      </c>
      <c r="P600" s="31">
        <v>46367</v>
      </c>
      <c r="Q600" s="31"/>
      <c r="R600" s="29" t="s">
        <v>2254</v>
      </c>
      <c r="S600" s="102">
        <v>43.46</v>
      </c>
      <c r="T600" s="54">
        <v>58.35</v>
      </c>
      <c r="U600" s="45">
        <v>9.3807000000000009</v>
      </c>
      <c r="V600" s="45">
        <v>28.142100000000003</v>
      </c>
      <c r="W600" s="45">
        <v>37.522800000000004</v>
      </c>
    </row>
    <row r="601" spans="1:23">
      <c r="A601" s="28">
        <v>4651</v>
      </c>
      <c r="B601" s="40" t="s">
        <v>2255</v>
      </c>
      <c r="C601" s="29" t="s">
        <v>2256</v>
      </c>
      <c r="D601" s="29" t="s">
        <v>25</v>
      </c>
      <c r="E601" s="29" t="s">
        <v>26</v>
      </c>
      <c r="F601" s="29" t="s">
        <v>27</v>
      </c>
      <c r="G601" s="29" t="s">
        <v>28</v>
      </c>
      <c r="H601" s="29" t="s">
        <v>29</v>
      </c>
      <c r="I601" s="29" t="s">
        <v>30</v>
      </c>
      <c r="J601" s="41">
        <v>7776578.6799999997</v>
      </c>
      <c r="K601" s="29" t="s">
        <v>2244</v>
      </c>
      <c r="L601" s="29" t="s">
        <v>42</v>
      </c>
      <c r="M601" s="29" t="s">
        <v>1842</v>
      </c>
      <c r="N601" s="51">
        <v>8.6</v>
      </c>
      <c r="O601" s="31">
        <v>46002</v>
      </c>
      <c r="P601" s="31">
        <v>46367</v>
      </c>
      <c r="Q601" s="31"/>
      <c r="R601" s="29" t="s">
        <v>2257</v>
      </c>
      <c r="S601" s="102">
        <v>0.4</v>
      </c>
      <c r="T601" s="54">
        <v>9</v>
      </c>
      <c r="U601" s="45">
        <v>5.4180000000000001</v>
      </c>
      <c r="V601" s="45">
        <v>16.254000000000001</v>
      </c>
      <c r="W601" s="45">
        <v>21.672000000000001</v>
      </c>
    </row>
    <row r="602" spans="1:23">
      <c r="A602" s="28">
        <v>4652</v>
      </c>
      <c r="B602" s="40" t="s">
        <v>2258</v>
      </c>
      <c r="C602" s="29" t="s">
        <v>2259</v>
      </c>
      <c r="D602" s="29" t="s">
        <v>25</v>
      </c>
      <c r="E602" s="29" t="s">
        <v>26</v>
      </c>
      <c r="F602" s="29" t="s">
        <v>27</v>
      </c>
      <c r="G602" s="29" t="s">
        <v>28</v>
      </c>
      <c r="H602" s="29" t="s">
        <v>29</v>
      </c>
      <c r="I602" s="29" t="s">
        <v>30</v>
      </c>
      <c r="J602" s="41">
        <v>9513220.7699999996</v>
      </c>
      <c r="K602" s="29" t="s">
        <v>2260</v>
      </c>
      <c r="L602" s="29" t="s">
        <v>355</v>
      </c>
      <c r="M602" s="29" t="s">
        <v>1842</v>
      </c>
      <c r="N602" s="51">
        <v>21.600000000000023</v>
      </c>
      <c r="O602" s="31">
        <v>46002</v>
      </c>
      <c r="P602" s="31">
        <v>46367</v>
      </c>
      <c r="Q602" s="31"/>
      <c r="R602" s="29" t="s">
        <v>960</v>
      </c>
      <c r="S602" s="102">
        <v>262</v>
      </c>
      <c r="T602" s="54">
        <v>283.60000000000002</v>
      </c>
      <c r="U602" s="45">
        <v>13.608000000000001</v>
      </c>
      <c r="V602" s="45">
        <v>40.823999999999998</v>
      </c>
      <c r="W602" s="45">
        <v>54.432000000000002</v>
      </c>
    </row>
    <row r="603" spans="1:23">
      <c r="A603" s="28">
        <v>4653</v>
      </c>
      <c r="B603" s="40" t="s">
        <v>2261</v>
      </c>
      <c r="C603" s="40" t="s">
        <v>2262</v>
      </c>
      <c r="D603" s="29" t="s">
        <v>25</v>
      </c>
      <c r="E603" s="29" t="s">
        <v>26</v>
      </c>
      <c r="F603" s="29" t="s">
        <v>27</v>
      </c>
      <c r="G603" s="29" t="s">
        <v>28</v>
      </c>
      <c r="H603" s="29" t="s">
        <v>29</v>
      </c>
      <c r="I603" s="29" t="s">
        <v>30</v>
      </c>
      <c r="J603" s="41">
        <v>20869276.539999999</v>
      </c>
      <c r="K603" s="29" t="s">
        <v>2263</v>
      </c>
      <c r="L603" s="29" t="s">
        <v>48</v>
      </c>
      <c r="M603" s="29" t="s">
        <v>1842</v>
      </c>
      <c r="N603" s="51">
        <v>15.259999999999991</v>
      </c>
      <c r="O603" s="31">
        <v>46002</v>
      </c>
      <c r="P603" s="31">
        <v>46367</v>
      </c>
      <c r="Q603" s="31"/>
      <c r="R603" s="29" t="s">
        <v>2264</v>
      </c>
      <c r="S603" s="102">
        <v>143.80000000000001</v>
      </c>
      <c r="T603" s="54">
        <v>159.06</v>
      </c>
      <c r="U603" s="45">
        <v>9.6137999999999995</v>
      </c>
      <c r="V603" s="45">
        <v>28.8414</v>
      </c>
      <c r="W603" s="45">
        <v>38.455199999999998</v>
      </c>
    </row>
    <row r="604" spans="1:23">
      <c r="A604" s="28">
        <v>4654</v>
      </c>
      <c r="B604" s="40" t="s">
        <v>2265</v>
      </c>
      <c r="C604" s="29" t="s">
        <v>2266</v>
      </c>
      <c r="D604" s="29" t="s">
        <v>25</v>
      </c>
      <c r="E604" s="29" t="s">
        <v>26</v>
      </c>
      <c r="F604" s="29" t="s">
        <v>27</v>
      </c>
      <c r="G604" s="29" t="s">
        <v>28</v>
      </c>
      <c r="H604" s="29" t="s">
        <v>29</v>
      </c>
      <c r="I604" s="29" t="s">
        <v>30</v>
      </c>
      <c r="J604" s="41">
        <v>7267053.5999999996</v>
      </c>
      <c r="K604" s="29" t="s">
        <v>2267</v>
      </c>
      <c r="L604" s="29" t="s">
        <v>355</v>
      </c>
      <c r="M604" s="29" t="s">
        <v>1842</v>
      </c>
      <c r="N604" s="51">
        <v>24</v>
      </c>
      <c r="O604" s="31">
        <v>46002</v>
      </c>
      <c r="P604" s="31">
        <v>46367</v>
      </c>
      <c r="Q604" s="31"/>
      <c r="R604" s="29" t="s">
        <v>1298</v>
      </c>
      <c r="S604" s="102">
        <v>0</v>
      </c>
      <c r="T604" s="54">
        <v>24</v>
      </c>
      <c r="U604" s="45">
        <v>15.120000000000001</v>
      </c>
      <c r="V604" s="45">
        <v>45.36</v>
      </c>
      <c r="W604" s="45">
        <v>60.480000000000004</v>
      </c>
    </row>
    <row r="605" spans="1:23">
      <c r="A605" s="28">
        <v>4655</v>
      </c>
      <c r="B605" s="40" t="s">
        <v>2268</v>
      </c>
      <c r="C605" s="29" t="s">
        <v>2269</v>
      </c>
      <c r="D605" s="29" t="s">
        <v>25</v>
      </c>
      <c r="E605" s="29" t="s">
        <v>26</v>
      </c>
      <c r="F605" s="29" t="s">
        <v>27</v>
      </c>
      <c r="G605" s="29" t="s">
        <v>28</v>
      </c>
      <c r="H605" s="29" t="s">
        <v>29</v>
      </c>
      <c r="I605" s="29" t="s">
        <v>30</v>
      </c>
      <c r="J605" s="41">
        <v>6410478.5899999999</v>
      </c>
      <c r="K605" s="29" t="s">
        <v>838</v>
      </c>
      <c r="L605" s="29" t="s">
        <v>355</v>
      </c>
      <c r="M605" s="29" t="s">
        <v>1842</v>
      </c>
      <c r="N605" s="51">
        <v>28.95</v>
      </c>
      <c r="O605" s="31">
        <v>46002</v>
      </c>
      <c r="P605" s="31">
        <v>46367</v>
      </c>
      <c r="Q605" s="31"/>
      <c r="R605" s="29" t="s">
        <v>1855</v>
      </c>
      <c r="S605" s="102">
        <v>22.45</v>
      </c>
      <c r="T605" s="54">
        <v>51.4</v>
      </c>
      <c r="U605" s="45">
        <v>18.238499999999998</v>
      </c>
      <c r="V605" s="45">
        <v>54.715499999999992</v>
      </c>
      <c r="W605" s="45">
        <v>72.953999999999994</v>
      </c>
    </row>
    <row r="606" spans="1:23">
      <c r="A606" s="28">
        <v>4656</v>
      </c>
      <c r="B606" s="40" t="s">
        <v>2270</v>
      </c>
      <c r="C606" s="40" t="s">
        <v>2271</v>
      </c>
      <c r="D606" s="29" t="s">
        <v>25</v>
      </c>
      <c r="E606" s="29" t="s">
        <v>26</v>
      </c>
      <c r="F606" s="29" t="s">
        <v>27</v>
      </c>
      <c r="G606" s="29" t="s">
        <v>28</v>
      </c>
      <c r="H606" s="29" t="s">
        <v>29</v>
      </c>
      <c r="I606" s="29" t="s">
        <v>30</v>
      </c>
      <c r="J606" s="41">
        <v>8064970.3600000003</v>
      </c>
      <c r="K606" s="29" t="s">
        <v>2272</v>
      </c>
      <c r="L606" s="29" t="s">
        <v>396</v>
      </c>
      <c r="M606" s="29" t="s">
        <v>1842</v>
      </c>
      <c r="N606" s="51">
        <v>26.31</v>
      </c>
      <c r="O606" s="31">
        <v>46002</v>
      </c>
      <c r="P606" s="31">
        <v>46367</v>
      </c>
      <c r="Q606" s="31"/>
      <c r="R606" s="29" t="s">
        <v>2273</v>
      </c>
      <c r="S606" s="103" t="s">
        <v>2274</v>
      </c>
      <c r="T606" s="105" t="s">
        <v>2275</v>
      </c>
      <c r="U606" s="45">
        <v>20.4876</v>
      </c>
      <c r="V606" s="45">
        <v>61.462800000000001</v>
      </c>
      <c r="W606" s="45">
        <v>81.950400000000002</v>
      </c>
    </row>
    <row r="607" spans="1:23">
      <c r="A607" s="28">
        <v>4657</v>
      </c>
      <c r="B607" s="40" t="s">
        <v>2276</v>
      </c>
      <c r="C607" s="29" t="s">
        <v>2277</v>
      </c>
      <c r="D607" s="29" t="s">
        <v>25</v>
      </c>
      <c r="E607" s="29" t="s">
        <v>26</v>
      </c>
      <c r="F607" s="29" t="s">
        <v>27</v>
      </c>
      <c r="G607" s="29" t="s">
        <v>28</v>
      </c>
      <c r="H607" s="29" t="s">
        <v>29</v>
      </c>
      <c r="I607" s="29" t="s">
        <v>30</v>
      </c>
      <c r="J607" s="41">
        <v>8320616.2800000003</v>
      </c>
      <c r="K607" s="29" t="s">
        <v>846</v>
      </c>
      <c r="L607" s="29" t="s">
        <v>355</v>
      </c>
      <c r="M607" s="29" t="s">
        <v>1842</v>
      </c>
      <c r="N607" s="51">
        <v>14.97999999999999</v>
      </c>
      <c r="O607" s="31">
        <v>46002</v>
      </c>
      <c r="P607" s="31">
        <v>46367</v>
      </c>
      <c r="Q607" s="31"/>
      <c r="R607" s="29" t="s">
        <v>1305</v>
      </c>
      <c r="S607" s="102">
        <v>200.66</v>
      </c>
      <c r="T607" s="54">
        <v>215.64</v>
      </c>
      <c r="U607" s="45">
        <v>2</v>
      </c>
      <c r="V607" s="45">
        <v>6</v>
      </c>
      <c r="W607" s="45">
        <v>8</v>
      </c>
    </row>
    <row r="608" spans="1:23" s="62" customFormat="1" ht="15.75" customHeight="1">
      <c r="A608" s="28">
        <v>4658</v>
      </c>
      <c r="B608" s="40" t="s">
        <v>2278</v>
      </c>
      <c r="C608" s="40" t="s">
        <v>2279</v>
      </c>
      <c r="D608" s="29" t="s">
        <v>25</v>
      </c>
      <c r="E608" s="29" t="s">
        <v>26</v>
      </c>
      <c r="F608" s="29" t="s">
        <v>27</v>
      </c>
      <c r="G608" s="29" t="s">
        <v>28</v>
      </c>
      <c r="H608" s="29" t="s">
        <v>29</v>
      </c>
      <c r="I608" s="29" t="s">
        <v>30</v>
      </c>
      <c r="J608" s="41">
        <v>1594999.68</v>
      </c>
      <c r="K608" s="29" t="s">
        <v>2280</v>
      </c>
      <c r="L608" s="29" t="s">
        <v>396</v>
      </c>
      <c r="M608" s="29" t="s">
        <v>1842</v>
      </c>
      <c r="N608" s="51">
        <v>47.86</v>
      </c>
      <c r="O608" s="31">
        <v>46002</v>
      </c>
      <c r="P608" s="31">
        <v>46367</v>
      </c>
      <c r="Q608" s="31"/>
      <c r="R608" s="29" t="s">
        <v>1305</v>
      </c>
      <c r="S608" s="102">
        <v>112.85</v>
      </c>
      <c r="T608" s="54">
        <v>160.71</v>
      </c>
      <c r="U608" s="45">
        <v>30.151800000000001</v>
      </c>
      <c r="V608" s="45">
        <v>90.455399999999997</v>
      </c>
      <c r="W608" s="45">
        <v>120.60720000000001</v>
      </c>
    </row>
    <row r="609" spans="1:23" ht="16.5" customHeight="1">
      <c r="A609" s="28">
        <v>4659</v>
      </c>
      <c r="B609" s="40" t="s">
        <v>2281</v>
      </c>
      <c r="C609" s="29" t="s">
        <v>2282</v>
      </c>
      <c r="D609" s="29" t="s">
        <v>25</v>
      </c>
      <c r="E609" s="29" t="s">
        <v>26</v>
      </c>
      <c r="F609" s="29" t="s">
        <v>27</v>
      </c>
      <c r="G609" s="29" t="s">
        <v>28</v>
      </c>
      <c r="H609" s="29" t="s">
        <v>29</v>
      </c>
      <c r="I609" s="29" t="s">
        <v>30</v>
      </c>
      <c r="J609" s="41">
        <v>1321412.7</v>
      </c>
      <c r="K609" s="29" t="s">
        <v>1862</v>
      </c>
      <c r="L609" s="29" t="s">
        <v>355</v>
      </c>
      <c r="M609" s="29" t="s">
        <v>1842</v>
      </c>
      <c r="N609" s="51">
        <v>2.7429999999999999</v>
      </c>
      <c r="O609" s="31">
        <v>46002</v>
      </c>
      <c r="P609" s="31">
        <v>46367</v>
      </c>
      <c r="Q609" s="31"/>
      <c r="R609" s="29" t="s">
        <v>2283</v>
      </c>
      <c r="S609" s="102">
        <v>0</v>
      </c>
      <c r="T609" s="54">
        <v>2.7429999999999999</v>
      </c>
      <c r="U609" s="45">
        <v>2</v>
      </c>
      <c r="V609" s="45">
        <v>6</v>
      </c>
      <c r="W609" s="45">
        <v>8</v>
      </c>
    </row>
    <row r="610" spans="1:23" ht="17.25" customHeight="1">
      <c r="A610" s="28">
        <v>4660</v>
      </c>
      <c r="B610" s="40" t="s">
        <v>2284</v>
      </c>
      <c r="C610" s="40" t="s">
        <v>2285</v>
      </c>
      <c r="D610" s="29" t="s">
        <v>25</v>
      </c>
      <c r="E610" s="29" t="s">
        <v>26</v>
      </c>
      <c r="F610" s="29" t="s">
        <v>27</v>
      </c>
      <c r="G610" s="29" t="s">
        <v>28</v>
      </c>
      <c r="H610" s="29" t="s">
        <v>29</v>
      </c>
      <c r="I610" s="29" t="s">
        <v>30</v>
      </c>
      <c r="J610" s="41">
        <v>8996548.5999999996</v>
      </c>
      <c r="K610" s="29" t="s">
        <v>2286</v>
      </c>
      <c r="L610" s="29" t="s">
        <v>396</v>
      </c>
      <c r="M610" s="29" t="s">
        <v>1842</v>
      </c>
      <c r="N610" s="51">
        <v>44.75</v>
      </c>
      <c r="O610" s="31">
        <v>46002</v>
      </c>
      <c r="P610" s="31">
        <v>46367</v>
      </c>
      <c r="Q610" s="31"/>
      <c r="R610" s="29" t="s">
        <v>2287</v>
      </c>
      <c r="S610" s="102">
        <v>30</v>
      </c>
      <c r="T610" s="54">
        <v>59.65</v>
      </c>
      <c r="U610" s="45">
        <v>28.192499999999999</v>
      </c>
      <c r="V610" s="45">
        <v>84.577500000000001</v>
      </c>
      <c r="W610" s="45">
        <v>112.77</v>
      </c>
    </row>
    <row r="611" spans="1:23">
      <c r="A611" s="28">
        <v>4661</v>
      </c>
      <c r="B611" s="40" t="s">
        <v>2288</v>
      </c>
      <c r="C611" s="29" t="s">
        <v>2289</v>
      </c>
      <c r="D611" s="29" t="s">
        <v>25</v>
      </c>
      <c r="E611" s="29" t="s">
        <v>26</v>
      </c>
      <c r="F611" s="29" t="s">
        <v>27</v>
      </c>
      <c r="G611" s="29" t="s">
        <v>28</v>
      </c>
      <c r="H611" s="29" t="s">
        <v>29</v>
      </c>
      <c r="I611" s="29" t="s">
        <v>30</v>
      </c>
      <c r="J611" s="41">
        <v>3177587.44</v>
      </c>
      <c r="K611" s="29" t="s">
        <v>2290</v>
      </c>
      <c r="L611" s="29" t="s">
        <v>355</v>
      </c>
      <c r="M611" s="29" t="s">
        <v>1842</v>
      </c>
      <c r="N611" s="51">
        <v>3.88</v>
      </c>
      <c r="O611" s="31">
        <v>46002</v>
      </c>
      <c r="P611" s="31">
        <v>46367</v>
      </c>
      <c r="Q611" s="31"/>
      <c r="R611" s="29" t="s">
        <v>2291</v>
      </c>
      <c r="S611" s="102">
        <v>5.13</v>
      </c>
      <c r="T611" s="54">
        <v>9.01</v>
      </c>
      <c r="U611" s="45">
        <v>2</v>
      </c>
      <c r="V611" s="45">
        <v>6</v>
      </c>
      <c r="W611" s="45">
        <v>8</v>
      </c>
    </row>
    <row r="612" spans="1:23">
      <c r="A612" s="28">
        <v>4662</v>
      </c>
      <c r="B612" s="40" t="s">
        <v>2292</v>
      </c>
      <c r="C612" s="29" t="s">
        <v>2293</v>
      </c>
      <c r="D612" s="29" t="s">
        <v>25</v>
      </c>
      <c r="E612" s="29" t="s">
        <v>26</v>
      </c>
      <c r="F612" s="29" t="s">
        <v>27</v>
      </c>
      <c r="G612" s="29" t="s">
        <v>28</v>
      </c>
      <c r="H612" s="29" t="s">
        <v>29</v>
      </c>
      <c r="I612" s="29" t="s">
        <v>30</v>
      </c>
      <c r="J612" s="41">
        <v>3294078.97</v>
      </c>
      <c r="K612" s="29" t="s">
        <v>2294</v>
      </c>
      <c r="L612" s="29" t="s">
        <v>396</v>
      </c>
      <c r="M612" s="29" t="s">
        <v>1842</v>
      </c>
      <c r="N612" s="51">
        <v>26</v>
      </c>
      <c r="O612" s="31">
        <v>46002</v>
      </c>
      <c r="P612" s="31">
        <v>46367</v>
      </c>
      <c r="Q612" s="31"/>
      <c r="R612" s="40" t="s">
        <v>2287</v>
      </c>
      <c r="S612" s="102">
        <v>0</v>
      </c>
      <c r="T612" s="54">
        <v>26</v>
      </c>
      <c r="U612" s="45">
        <v>16.38</v>
      </c>
      <c r="V612" s="45">
        <v>49.14</v>
      </c>
      <c r="W612" s="45">
        <v>65.52</v>
      </c>
    </row>
    <row r="613" spans="1:23">
      <c r="A613" s="28">
        <v>4663</v>
      </c>
      <c r="B613" s="40" t="s">
        <v>2295</v>
      </c>
      <c r="C613" s="29" t="s">
        <v>2296</v>
      </c>
      <c r="D613" s="29" t="s">
        <v>25</v>
      </c>
      <c r="E613" s="29" t="s">
        <v>26</v>
      </c>
      <c r="F613" s="29" t="s">
        <v>27</v>
      </c>
      <c r="G613" s="29" t="s">
        <v>28</v>
      </c>
      <c r="H613" s="29" t="s">
        <v>29</v>
      </c>
      <c r="I613" s="29" t="s">
        <v>30</v>
      </c>
      <c r="J613" s="41">
        <v>8839686.6400000006</v>
      </c>
      <c r="K613" s="29" t="s">
        <v>710</v>
      </c>
      <c r="L613" s="29" t="s">
        <v>396</v>
      </c>
      <c r="M613" s="29" t="s">
        <v>1842</v>
      </c>
      <c r="N613" s="51">
        <v>21.240000000000002</v>
      </c>
      <c r="O613" s="31">
        <v>46002</v>
      </c>
      <c r="P613" s="31">
        <v>46367</v>
      </c>
      <c r="Q613" s="31"/>
      <c r="R613" s="29" t="s">
        <v>1007</v>
      </c>
      <c r="S613" s="102">
        <v>20</v>
      </c>
      <c r="T613" s="54">
        <v>41.24</v>
      </c>
      <c r="U613" s="45">
        <v>13.3812</v>
      </c>
      <c r="V613" s="45">
        <v>40.143599999999999</v>
      </c>
      <c r="W613" s="45">
        <v>53.524799999999999</v>
      </c>
    </row>
    <row r="614" spans="1:23">
      <c r="A614" s="28">
        <v>4664</v>
      </c>
      <c r="B614" s="40" t="s">
        <v>2297</v>
      </c>
      <c r="C614" s="29" t="s">
        <v>2298</v>
      </c>
      <c r="D614" s="29" t="s">
        <v>25</v>
      </c>
      <c r="E614" s="29" t="s">
        <v>26</v>
      </c>
      <c r="F614" s="29" t="s">
        <v>27</v>
      </c>
      <c r="G614" s="29" t="s">
        <v>28</v>
      </c>
      <c r="H614" s="29" t="s">
        <v>29</v>
      </c>
      <c r="I614" s="29" t="s">
        <v>30</v>
      </c>
      <c r="J614" s="41">
        <v>7987481.7199999997</v>
      </c>
      <c r="K614" s="29" t="s">
        <v>2299</v>
      </c>
      <c r="L614" s="29" t="s">
        <v>396</v>
      </c>
      <c r="M614" s="29" t="s">
        <v>1842</v>
      </c>
      <c r="N614" s="51">
        <v>55.3</v>
      </c>
      <c r="O614" s="31">
        <v>46002</v>
      </c>
      <c r="P614" s="31">
        <v>46367</v>
      </c>
      <c r="Q614" s="31"/>
      <c r="R614" s="29" t="s">
        <v>2300</v>
      </c>
      <c r="S614" s="102" t="s">
        <v>2301</v>
      </c>
      <c r="T614" s="105" t="s">
        <v>2302</v>
      </c>
      <c r="U614" s="45">
        <v>34.838999999999999</v>
      </c>
      <c r="V614" s="45">
        <v>104.517</v>
      </c>
      <c r="W614" s="45">
        <v>139.35599999999999</v>
      </c>
    </row>
    <row r="615" spans="1:23" s="62" customFormat="1">
      <c r="A615" s="28">
        <v>4665</v>
      </c>
      <c r="B615" s="40" t="s">
        <v>2303</v>
      </c>
      <c r="C615" s="29" t="s">
        <v>2304</v>
      </c>
      <c r="D615" s="29" t="s">
        <v>25</v>
      </c>
      <c r="E615" s="29" t="s">
        <v>26</v>
      </c>
      <c r="F615" s="29" t="s">
        <v>27</v>
      </c>
      <c r="G615" s="29" t="s">
        <v>28</v>
      </c>
      <c r="H615" s="29" t="s">
        <v>29</v>
      </c>
      <c r="I615" s="29" t="s">
        <v>30</v>
      </c>
      <c r="J615" s="41">
        <v>7757863.96</v>
      </c>
      <c r="K615" s="29" t="s">
        <v>1006</v>
      </c>
      <c r="L615" s="29" t="s">
        <v>396</v>
      </c>
      <c r="M615" s="29" t="s">
        <v>1842</v>
      </c>
      <c r="N615" s="51">
        <v>19.7</v>
      </c>
      <c r="O615" s="31">
        <v>46002</v>
      </c>
      <c r="P615" s="31">
        <v>46367</v>
      </c>
      <c r="Q615" s="31"/>
      <c r="R615" s="40" t="s">
        <v>1007</v>
      </c>
      <c r="S615" s="102">
        <v>0.3</v>
      </c>
      <c r="T615" s="54">
        <v>20</v>
      </c>
      <c r="U615" s="45">
        <v>12.411</v>
      </c>
      <c r="V615" s="45">
        <v>37.232999999999997</v>
      </c>
      <c r="W615" s="45">
        <v>49.643999999999998</v>
      </c>
    </row>
    <row r="616" spans="1:23">
      <c r="A616" s="28">
        <v>4666</v>
      </c>
      <c r="B616" s="40" t="s">
        <v>2305</v>
      </c>
      <c r="C616" s="40" t="s">
        <v>2306</v>
      </c>
      <c r="D616" s="29" t="s">
        <v>25</v>
      </c>
      <c r="E616" s="29" t="s">
        <v>26</v>
      </c>
      <c r="F616" s="29" t="s">
        <v>27</v>
      </c>
      <c r="G616" s="29" t="s">
        <v>28</v>
      </c>
      <c r="H616" s="29" t="s">
        <v>29</v>
      </c>
      <c r="I616" s="29" t="s">
        <v>30</v>
      </c>
      <c r="J616" s="41">
        <v>6940257.2199999997</v>
      </c>
      <c r="K616" s="29" t="s">
        <v>2307</v>
      </c>
      <c r="L616" s="29" t="s">
        <v>396</v>
      </c>
      <c r="M616" s="29" t="s">
        <v>1842</v>
      </c>
      <c r="N616" s="51">
        <v>49.2</v>
      </c>
      <c r="O616" s="31">
        <v>46002</v>
      </c>
      <c r="P616" s="31">
        <v>46367</v>
      </c>
      <c r="Q616" s="31"/>
      <c r="R616" s="29" t="s">
        <v>1947</v>
      </c>
      <c r="S616" s="102">
        <v>7.8</v>
      </c>
      <c r="T616" s="54">
        <v>57</v>
      </c>
      <c r="U616" s="45">
        <v>30.996000000000002</v>
      </c>
      <c r="V616" s="45">
        <v>92.988</v>
      </c>
      <c r="W616" s="45">
        <v>123.98400000000001</v>
      </c>
    </row>
    <row r="617" spans="1:23">
      <c r="A617" s="55">
        <v>4667</v>
      </c>
      <c r="B617" s="56" t="s">
        <v>2308</v>
      </c>
      <c r="C617" s="56" t="s">
        <v>2309</v>
      </c>
      <c r="D617" s="56" t="s">
        <v>25</v>
      </c>
      <c r="E617" s="56" t="s">
        <v>26</v>
      </c>
      <c r="F617" s="56" t="s">
        <v>27</v>
      </c>
      <c r="G617" s="56" t="s">
        <v>28</v>
      </c>
      <c r="H617" s="56" t="s">
        <v>29</v>
      </c>
      <c r="I617" s="56" t="s">
        <v>30</v>
      </c>
      <c r="J617" s="57">
        <v>45309.45</v>
      </c>
      <c r="K617" s="56" t="s">
        <v>1331</v>
      </c>
      <c r="L617" s="56" t="s">
        <v>42</v>
      </c>
      <c r="M617" s="56" t="s">
        <v>33</v>
      </c>
      <c r="N617" s="51">
        <v>0</v>
      </c>
      <c r="O617" s="58">
        <v>45590</v>
      </c>
      <c r="P617" s="58">
        <v>45682</v>
      </c>
      <c r="Q617" s="58">
        <v>45672</v>
      </c>
      <c r="R617" s="56" t="s">
        <v>2310</v>
      </c>
      <c r="S617" s="59">
        <v>5.95</v>
      </c>
      <c r="T617" s="60">
        <v>5.95</v>
      </c>
      <c r="U617" s="61">
        <v>1</v>
      </c>
      <c r="V617" s="61">
        <v>3</v>
      </c>
      <c r="W617" s="61">
        <v>4</v>
      </c>
    </row>
    <row r="618" spans="1:23">
      <c r="A618" s="55">
        <v>4668</v>
      </c>
      <c r="B618" s="56" t="s">
        <v>2311</v>
      </c>
      <c r="C618" s="56" t="s">
        <v>2312</v>
      </c>
      <c r="D618" s="56" t="s">
        <v>25</v>
      </c>
      <c r="E618" s="56" t="s">
        <v>26</v>
      </c>
      <c r="F618" s="56" t="s">
        <v>27</v>
      </c>
      <c r="G618" s="56" t="s">
        <v>28</v>
      </c>
      <c r="H618" s="56" t="s">
        <v>29</v>
      </c>
      <c r="I618" s="56" t="s">
        <v>30</v>
      </c>
      <c r="J618" s="57">
        <v>6915558.9900000002</v>
      </c>
      <c r="K618" s="56" t="s">
        <v>1442</v>
      </c>
      <c r="L618" s="56" t="s">
        <v>32</v>
      </c>
      <c r="M618" s="56" t="s">
        <v>33</v>
      </c>
      <c r="N618" s="51">
        <v>0</v>
      </c>
      <c r="O618" s="58">
        <v>45259</v>
      </c>
      <c r="P618" s="58">
        <v>45441</v>
      </c>
      <c r="Q618" s="58">
        <v>45432</v>
      </c>
      <c r="R618" s="56" t="s">
        <v>1369</v>
      </c>
      <c r="S618" s="59">
        <v>87.7</v>
      </c>
      <c r="T618" s="60">
        <v>87.7</v>
      </c>
      <c r="U618" s="61">
        <v>4</v>
      </c>
      <c r="V618" s="61">
        <v>12</v>
      </c>
      <c r="W618" s="61">
        <v>16</v>
      </c>
    </row>
    <row r="619" spans="1:23">
      <c r="A619" s="55">
        <v>4669</v>
      </c>
      <c r="B619" s="56" t="s">
        <v>2313</v>
      </c>
      <c r="C619" s="56" t="s">
        <v>2314</v>
      </c>
      <c r="D619" s="56" t="s">
        <v>25</v>
      </c>
      <c r="E619" s="56" t="s">
        <v>26</v>
      </c>
      <c r="F619" s="56" t="s">
        <v>27</v>
      </c>
      <c r="G619" s="56" t="s">
        <v>28</v>
      </c>
      <c r="H619" s="56" t="s">
        <v>29</v>
      </c>
      <c r="I619" s="56" t="s">
        <v>30</v>
      </c>
      <c r="J619" s="57">
        <v>590917.55000000005</v>
      </c>
      <c r="K619" s="56" t="s">
        <v>82</v>
      </c>
      <c r="L619" s="56" t="s">
        <v>83</v>
      </c>
      <c r="M619" s="56" t="s">
        <v>33</v>
      </c>
      <c r="N619" s="51">
        <v>0</v>
      </c>
      <c r="O619" s="58">
        <v>45731</v>
      </c>
      <c r="P619" s="58">
        <v>45823</v>
      </c>
      <c r="Q619" s="58">
        <v>45802</v>
      </c>
      <c r="R619" s="56" t="s">
        <v>1190</v>
      </c>
      <c r="S619" s="59">
        <v>156.19999999999999</v>
      </c>
      <c r="T619" s="60">
        <v>156.19999999999999</v>
      </c>
      <c r="U619" s="61">
        <v>1</v>
      </c>
      <c r="V619" s="61">
        <v>3</v>
      </c>
      <c r="W619" s="61">
        <v>4</v>
      </c>
    </row>
    <row r="620" spans="1:23">
      <c r="A620" s="55">
        <v>4670</v>
      </c>
      <c r="B620" s="56" t="s">
        <v>2315</v>
      </c>
      <c r="C620" s="56" t="s">
        <v>2316</v>
      </c>
      <c r="D620" s="56" t="s">
        <v>25</v>
      </c>
      <c r="E620" s="56" t="s">
        <v>26</v>
      </c>
      <c r="F620" s="56" t="s">
        <v>27</v>
      </c>
      <c r="G620" s="56" t="s">
        <v>28</v>
      </c>
      <c r="H620" s="56" t="s">
        <v>1292</v>
      </c>
      <c r="I620" s="56" t="s">
        <v>30</v>
      </c>
      <c r="J620" s="57">
        <v>62107596.619999997</v>
      </c>
      <c r="K620" s="56" t="s">
        <v>1315</v>
      </c>
      <c r="L620" s="56" t="s">
        <v>88</v>
      </c>
      <c r="M620" s="56" t="s">
        <v>33</v>
      </c>
      <c r="N620" s="51">
        <v>35.840000000000003</v>
      </c>
      <c r="O620" s="58">
        <v>44311</v>
      </c>
      <c r="P620" s="58">
        <v>45132</v>
      </c>
      <c r="Q620" s="58">
        <v>45132</v>
      </c>
      <c r="R620" s="56" t="s">
        <v>1316</v>
      </c>
      <c r="S620" s="59">
        <v>9.6199999999999992</v>
      </c>
      <c r="T620" s="60">
        <v>45.46</v>
      </c>
      <c r="U620" s="61">
        <v>209.66400000000002</v>
      </c>
      <c r="V620" s="61">
        <v>628.99200000000008</v>
      </c>
      <c r="W620" s="61">
        <v>838.65600000000006</v>
      </c>
    </row>
    <row r="621" spans="1:23">
      <c r="A621" s="55">
        <v>4671</v>
      </c>
      <c r="B621" s="56" t="s">
        <v>2317</v>
      </c>
      <c r="C621" s="56" t="s">
        <v>2318</v>
      </c>
      <c r="D621" s="56" t="s">
        <v>25</v>
      </c>
      <c r="E621" s="56" t="s">
        <v>26</v>
      </c>
      <c r="F621" s="56" t="s">
        <v>27</v>
      </c>
      <c r="G621" s="56" t="s">
        <v>28</v>
      </c>
      <c r="H621" s="56" t="s">
        <v>29</v>
      </c>
      <c r="I621" s="56" t="s">
        <v>30</v>
      </c>
      <c r="J621" s="57">
        <v>940177</v>
      </c>
      <c r="K621" s="56" t="s">
        <v>2319</v>
      </c>
      <c r="L621" s="56" t="s">
        <v>128</v>
      </c>
      <c r="M621" s="56" t="s">
        <v>33</v>
      </c>
      <c r="N621" s="51">
        <v>0</v>
      </c>
      <c r="O621" s="58">
        <v>45674</v>
      </c>
      <c r="P621" s="58">
        <v>45764</v>
      </c>
      <c r="Q621" s="58">
        <v>45764</v>
      </c>
      <c r="R621" s="56" t="s">
        <v>2152</v>
      </c>
      <c r="S621" s="59">
        <v>43.2</v>
      </c>
      <c r="T621" s="60">
        <v>43.2</v>
      </c>
      <c r="U621" s="61">
        <v>1</v>
      </c>
      <c r="V621" s="61">
        <v>3</v>
      </c>
      <c r="W621" s="61">
        <v>4</v>
      </c>
    </row>
    <row r="622" spans="1:23">
      <c r="A622" s="55">
        <v>4673</v>
      </c>
      <c r="B622" s="56" t="s">
        <v>2320</v>
      </c>
      <c r="C622" s="56" t="s">
        <v>2321</v>
      </c>
      <c r="D622" s="56" t="s">
        <v>25</v>
      </c>
      <c r="E622" s="56" t="s">
        <v>26</v>
      </c>
      <c r="F622" s="56" t="s">
        <v>27</v>
      </c>
      <c r="G622" s="56" t="s">
        <v>28</v>
      </c>
      <c r="H622" s="56" t="s">
        <v>46</v>
      </c>
      <c r="I622" s="56" t="s">
        <v>40</v>
      </c>
      <c r="J622" s="57">
        <v>6171237.0999999996</v>
      </c>
      <c r="K622" s="56" t="s">
        <v>2322</v>
      </c>
      <c r="L622" s="56" t="s">
        <v>83</v>
      </c>
      <c r="M622" s="56" t="s">
        <v>33</v>
      </c>
      <c r="N622" s="51">
        <v>5.85</v>
      </c>
      <c r="O622" s="58">
        <v>44742</v>
      </c>
      <c r="P622" s="58">
        <v>45137</v>
      </c>
      <c r="Q622" s="58">
        <v>45260</v>
      </c>
      <c r="R622" s="56" t="s">
        <v>2323</v>
      </c>
      <c r="S622" s="59">
        <v>0</v>
      </c>
      <c r="T622" s="60">
        <v>5.85</v>
      </c>
      <c r="U622" s="61">
        <v>18.427499999999998</v>
      </c>
      <c r="V622" s="61">
        <v>55.282499999999999</v>
      </c>
      <c r="W622" s="61">
        <v>73.709999999999994</v>
      </c>
    </row>
    <row r="623" spans="1:23">
      <c r="A623" s="55">
        <v>4674</v>
      </c>
      <c r="B623" s="56" t="s">
        <v>2324</v>
      </c>
      <c r="C623" s="56" t="s">
        <v>2325</v>
      </c>
      <c r="D623" s="56" t="s">
        <v>25</v>
      </c>
      <c r="E623" s="56" t="s">
        <v>26</v>
      </c>
      <c r="F623" s="56" t="s">
        <v>27</v>
      </c>
      <c r="G623" s="56" t="s">
        <v>28</v>
      </c>
      <c r="H623" s="56" t="s">
        <v>39</v>
      </c>
      <c r="I623" s="56" t="s">
        <v>40</v>
      </c>
      <c r="J623" s="57">
        <v>11388910.4</v>
      </c>
      <c r="K623" s="56" t="s">
        <v>2326</v>
      </c>
      <c r="L623" s="56" t="s">
        <v>48</v>
      </c>
      <c r="M623" s="56" t="s">
        <v>33</v>
      </c>
      <c r="N623" s="51">
        <v>2.1280000000000001</v>
      </c>
      <c r="O623" s="58">
        <v>44742</v>
      </c>
      <c r="P623" s="58">
        <v>45199</v>
      </c>
      <c r="Q623" s="58">
        <v>45209</v>
      </c>
      <c r="R623" s="56" t="s">
        <v>2327</v>
      </c>
      <c r="S623" s="59">
        <v>0</v>
      </c>
      <c r="T623" s="60">
        <v>2.1280000000000001</v>
      </c>
      <c r="U623" s="61">
        <v>12.4488</v>
      </c>
      <c r="V623" s="61">
        <v>37.346400000000003</v>
      </c>
      <c r="W623" s="61">
        <v>49.795200000000001</v>
      </c>
    </row>
    <row r="624" spans="1:23" s="62" customFormat="1">
      <c r="A624" s="55">
        <v>4675</v>
      </c>
      <c r="B624" s="56" t="s">
        <v>2328</v>
      </c>
      <c r="C624" s="56" t="s">
        <v>2329</v>
      </c>
      <c r="D624" s="56" t="s">
        <v>25</v>
      </c>
      <c r="E624" s="56" t="s">
        <v>26</v>
      </c>
      <c r="F624" s="56" t="s">
        <v>27</v>
      </c>
      <c r="G624" s="56" t="s">
        <v>28</v>
      </c>
      <c r="H624" s="56" t="s">
        <v>39</v>
      </c>
      <c r="I624" s="56" t="s">
        <v>40</v>
      </c>
      <c r="J624" s="57">
        <v>13207624.699999999</v>
      </c>
      <c r="K624" s="56" t="s">
        <v>2330</v>
      </c>
      <c r="L624" s="56" t="s">
        <v>396</v>
      </c>
      <c r="M624" s="56" t="s">
        <v>33</v>
      </c>
      <c r="N624" s="51">
        <v>4.28</v>
      </c>
      <c r="O624" s="58">
        <v>44742</v>
      </c>
      <c r="P624" s="58">
        <v>45137</v>
      </c>
      <c r="Q624" s="58">
        <v>45134</v>
      </c>
      <c r="R624" s="56" t="s">
        <v>2331</v>
      </c>
      <c r="S624" s="59">
        <v>0</v>
      </c>
      <c r="T624" s="60">
        <v>4.28</v>
      </c>
      <c r="U624" s="61">
        <v>25.038</v>
      </c>
      <c r="V624" s="61">
        <v>75.114000000000004</v>
      </c>
      <c r="W624" s="61">
        <v>100.152</v>
      </c>
    </row>
    <row r="625" spans="1:23">
      <c r="A625" s="55">
        <v>4676</v>
      </c>
      <c r="B625" s="56" t="s">
        <v>2332</v>
      </c>
      <c r="C625" s="56" t="s">
        <v>2333</v>
      </c>
      <c r="D625" s="56" t="s">
        <v>25</v>
      </c>
      <c r="E625" s="56" t="s">
        <v>26</v>
      </c>
      <c r="F625" s="56" t="s">
        <v>27</v>
      </c>
      <c r="G625" s="56" t="s">
        <v>28</v>
      </c>
      <c r="H625" s="56" t="s">
        <v>46</v>
      </c>
      <c r="I625" s="56" t="s">
        <v>40</v>
      </c>
      <c r="J625" s="57">
        <v>5931020.1399999997</v>
      </c>
      <c r="K625" s="56" t="s">
        <v>2334</v>
      </c>
      <c r="L625" s="56" t="s">
        <v>137</v>
      </c>
      <c r="M625" s="56" t="s">
        <v>33</v>
      </c>
      <c r="N625" s="51">
        <v>6.1</v>
      </c>
      <c r="O625" s="58">
        <v>44742</v>
      </c>
      <c r="P625" s="58">
        <v>44925</v>
      </c>
      <c r="Q625" s="58">
        <v>44972</v>
      </c>
      <c r="R625" s="56" t="s">
        <v>2335</v>
      </c>
      <c r="S625" s="59">
        <v>0</v>
      </c>
      <c r="T625" s="60">
        <v>6.1</v>
      </c>
      <c r="U625" s="61">
        <v>19.215</v>
      </c>
      <c r="V625" s="61">
        <v>57.644999999999996</v>
      </c>
      <c r="W625" s="61">
        <v>76.86</v>
      </c>
    </row>
    <row r="626" spans="1:23">
      <c r="A626" s="55">
        <v>4677</v>
      </c>
      <c r="B626" s="56" t="s">
        <v>2336</v>
      </c>
      <c r="C626" s="56" t="s">
        <v>2337</v>
      </c>
      <c r="D626" s="56" t="s">
        <v>25</v>
      </c>
      <c r="E626" s="56" t="s">
        <v>26</v>
      </c>
      <c r="F626" s="56" t="s">
        <v>27</v>
      </c>
      <c r="G626" s="56" t="s">
        <v>28</v>
      </c>
      <c r="H626" s="56" t="s">
        <v>46</v>
      </c>
      <c r="I626" s="56" t="s">
        <v>40</v>
      </c>
      <c r="J626" s="57">
        <v>3098194.23</v>
      </c>
      <c r="K626" s="56" t="s">
        <v>2338</v>
      </c>
      <c r="L626" s="56" t="s">
        <v>93</v>
      </c>
      <c r="M626" s="56" t="s">
        <v>33</v>
      </c>
      <c r="N626" s="51">
        <v>2.5</v>
      </c>
      <c r="O626" s="58">
        <v>44742</v>
      </c>
      <c r="P626" s="58">
        <v>44864</v>
      </c>
      <c r="Q626" s="58">
        <v>44985</v>
      </c>
      <c r="R626" s="56" t="s">
        <v>1825</v>
      </c>
      <c r="S626" s="59">
        <v>0</v>
      </c>
      <c r="T626" s="60">
        <v>2.5</v>
      </c>
      <c r="U626" s="61">
        <v>7.875</v>
      </c>
      <c r="V626" s="61">
        <v>23.625</v>
      </c>
      <c r="W626" s="61">
        <v>31.5</v>
      </c>
    </row>
    <row r="627" spans="1:23">
      <c r="A627" s="55">
        <v>4678</v>
      </c>
      <c r="B627" s="56" t="s">
        <v>2339</v>
      </c>
      <c r="C627" s="56" t="s">
        <v>2340</v>
      </c>
      <c r="D627" s="56" t="s">
        <v>25</v>
      </c>
      <c r="E627" s="56" t="s">
        <v>26</v>
      </c>
      <c r="F627" s="56" t="s">
        <v>27</v>
      </c>
      <c r="G627" s="56" t="s">
        <v>28</v>
      </c>
      <c r="H627" s="56" t="s">
        <v>46</v>
      </c>
      <c r="I627" s="56" t="s">
        <v>40</v>
      </c>
      <c r="J627" s="57">
        <v>5509556.3099999996</v>
      </c>
      <c r="K627" s="56" t="s">
        <v>2341</v>
      </c>
      <c r="L627" s="56" t="s">
        <v>93</v>
      </c>
      <c r="M627" s="56" t="s">
        <v>33</v>
      </c>
      <c r="N627" s="51">
        <v>6.02</v>
      </c>
      <c r="O627" s="58">
        <v>44742</v>
      </c>
      <c r="P627" s="58">
        <v>44925</v>
      </c>
      <c r="Q627" s="58">
        <v>44941</v>
      </c>
      <c r="R627" s="56" t="s">
        <v>2342</v>
      </c>
      <c r="S627" s="59">
        <v>0</v>
      </c>
      <c r="T627" s="60">
        <v>6.02</v>
      </c>
      <c r="U627" s="61">
        <v>18.962999999999997</v>
      </c>
      <c r="V627" s="61">
        <v>56.888999999999996</v>
      </c>
      <c r="W627" s="61">
        <v>75.85199999999999</v>
      </c>
    </row>
    <row r="628" spans="1:23">
      <c r="A628" s="55">
        <v>4679</v>
      </c>
      <c r="B628" s="56" t="s">
        <v>2343</v>
      </c>
      <c r="C628" s="56" t="s">
        <v>2344</v>
      </c>
      <c r="D628" s="56" t="s">
        <v>25</v>
      </c>
      <c r="E628" s="56" t="s">
        <v>26</v>
      </c>
      <c r="F628" s="56" t="s">
        <v>27</v>
      </c>
      <c r="G628" s="56" t="s">
        <v>28</v>
      </c>
      <c r="H628" s="56" t="s">
        <v>46</v>
      </c>
      <c r="I628" s="56" t="s">
        <v>40</v>
      </c>
      <c r="J628" s="57">
        <v>5491394.29</v>
      </c>
      <c r="K628" s="56" t="s">
        <v>2345</v>
      </c>
      <c r="L628" s="56" t="s">
        <v>150</v>
      </c>
      <c r="M628" s="56" t="s">
        <v>33</v>
      </c>
      <c r="N628" s="51">
        <v>3.2</v>
      </c>
      <c r="O628" s="58">
        <v>44742</v>
      </c>
      <c r="P628" s="58">
        <v>44925</v>
      </c>
      <c r="Q628" s="58">
        <v>44967</v>
      </c>
      <c r="R628" s="56" t="s">
        <v>2346</v>
      </c>
      <c r="S628" s="59">
        <v>0</v>
      </c>
      <c r="T628" s="60">
        <v>3.2</v>
      </c>
      <c r="U628" s="61">
        <v>10.08</v>
      </c>
      <c r="V628" s="61">
        <v>30.240000000000002</v>
      </c>
      <c r="W628" s="61">
        <v>40.32</v>
      </c>
    </row>
    <row r="629" spans="1:23">
      <c r="A629" s="55">
        <v>4680</v>
      </c>
      <c r="B629" s="56" t="s">
        <v>2347</v>
      </c>
      <c r="C629" s="56" t="s">
        <v>2348</v>
      </c>
      <c r="D629" s="56" t="s">
        <v>25</v>
      </c>
      <c r="E629" s="56" t="s">
        <v>26</v>
      </c>
      <c r="F629" s="56" t="s">
        <v>27</v>
      </c>
      <c r="G629" s="56" t="s">
        <v>28</v>
      </c>
      <c r="H629" s="56" t="s">
        <v>46</v>
      </c>
      <c r="I629" s="56" t="s">
        <v>40</v>
      </c>
      <c r="J629" s="57">
        <v>5407136.0199999996</v>
      </c>
      <c r="K629" s="56" t="s">
        <v>2349</v>
      </c>
      <c r="L629" s="56" t="s">
        <v>355</v>
      </c>
      <c r="M629" s="56" t="s">
        <v>33</v>
      </c>
      <c r="N629" s="51">
        <v>8.0500000000000007</v>
      </c>
      <c r="O629" s="58">
        <v>44742</v>
      </c>
      <c r="P629" s="58">
        <v>44925</v>
      </c>
      <c r="Q629" s="58">
        <v>44955</v>
      </c>
      <c r="R629" s="56" t="s">
        <v>2350</v>
      </c>
      <c r="S629" s="59">
        <v>0</v>
      </c>
      <c r="T629" s="60">
        <v>8.0500000000000007</v>
      </c>
      <c r="U629" s="61">
        <v>25.357500000000002</v>
      </c>
      <c r="V629" s="61">
        <v>76.072500000000005</v>
      </c>
      <c r="W629" s="61">
        <v>101.43</v>
      </c>
    </row>
    <row r="630" spans="1:23">
      <c r="A630" s="28">
        <v>4681</v>
      </c>
      <c r="B630" s="29" t="s">
        <v>2351</v>
      </c>
      <c r="C630" s="29" t="s">
        <v>2352</v>
      </c>
      <c r="D630" s="29" t="s">
        <v>25</v>
      </c>
      <c r="E630" s="29" t="s">
        <v>26</v>
      </c>
      <c r="F630" s="29" t="s">
        <v>27</v>
      </c>
      <c r="G630" s="29" t="s">
        <v>28</v>
      </c>
      <c r="H630" s="29" t="s">
        <v>29</v>
      </c>
      <c r="I630" s="29" t="s">
        <v>30</v>
      </c>
      <c r="J630" s="30">
        <v>786662</v>
      </c>
      <c r="K630" s="29" t="s">
        <v>604</v>
      </c>
      <c r="L630" s="29" t="s">
        <v>396</v>
      </c>
      <c r="M630" s="29" t="s">
        <v>691</v>
      </c>
      <c r="N630" s="51">
        <v>0</v>
      </c>
      <c r="O630" s="31">
        <v>45741</v>
      </c>
      <c r="P630" s="31">
        <v>46898</v>
      </c>
      <c r="Q630" s="31"/>
      <c r="R630" s="29" t="s">
        <v>1947</v>
      </c>
      <c r="S630" s="32">
        <v>10.199999999999999</v>
      </c>
      <c r="T630" s="33">
        <v>10.199999999999999</v>
      </c>
      <c r="U630" s="45">
        <v>1</v>
      </c>
      <c r="V630" s="45">
        <v>3</v>
      </c>
      <c r="W630" s="45">
        <v>4</v>
      </c>
    </row>
    <row r="631" spans="1:23">
      <c r="A631" s="55">
        <v>4682</v>
      </c>
      <c r="B631" s="56" t="s">
        <v>2353</v>
      </c>
      <c r="C631" s="56" t="s">
        <v>2354</v>
      </c>
      <c r="D631" s="56" t="s">
        <v>25</v>
      </c>
      <c r="E631" s="56" t="s">
        <v>26</v>
      </c>
      <c r="F631" s="56" t="s">
        <v>27</v>
      </c>
      <c r="G631" s="56" t="s">
        <v>28</v>
      </c>
      <c r="H631" s="56" t="s">
        <v>46</v>
      </c>
      <c r="I631" s="56" t="s">
        <v>40</v>
      </c>
      <c r="J631" s="57">
        <v>1426088.14</v>
      </c>
      <c r="K631" s="56" t="s">
        <v>123</v>
      </c>
      <c r="L631" s="56" t="s">
        <v>62</v>
      </c>
      <c r="M631" s="56" t="s">
        <v>33</v>
      </c>
      <c r="N631" s="51">
        <v>2.1</v>
      </c>
      <c r="O631" s="58">
        <v>44742</v>
      </c>
      <c r="P631" s="58">
        <v>44925</v>
      </c>
      <c r="Q631" s="58">
        <v>45153</v>
      </c>
      <c r="R631" s="56" t="s">
        <v>2355</v>
      </c>
      <c r="S631" s="59">
        <v>0</v>
      </c>
      <c r="T631" s="60">
        <v>2.1</v>
      </c>
      <c r="U631" s="61">
        <v>6.6150000000000002</v>
      </c>
      <c r="V631" s="61">
        <v>19.844999999999999</v>
      </c>
      <c r="W631" s="61">
        <v>26.46</v>
      </c>
    </row>
    <row r="632" spans="1:23">
      <c r="A632" s="28">
        <v>4687</v>
      </c>
      <c r="B632" s="29" t="s">
        <v>2356</v>
      </c>
      <c r="C632" s="29" t="s">
        <v>2357</v>
      </c>
      <c r="D632" s="29" t="s">
        <v>25</v>
      </c>
      <c r="E632" s="29" t="s">
        <v>26</v>
      </c>
      <c r="F632" s="29" t="s">
        <v>27</v>
      </c>
      <c r="G632" s="29" t="s">
        <v>28</v>
      </c>
      <c r="H632" s="29" t="s">
        <v>29</v>
      </c>
      <c r="I632" s="29" t="s">
        <v>30</v>
      </c>
      <c r="J632" s="30">
        <v>19696327.850000001</v>
      </c>
      <c r="K632" s="29" t="s">
        <v>1169</v>
      </c>
      <c r="L632" s="29" t="s">
        <v>93</v>
      </c>
      <c r="M632" s="29" t="s">
        <v>691</v>
      </c>
      <c r="N632" s="51">
        <v>13.97</v>
      </c>
      <c r="O632" s="31">
        <v>45651</v>
      </c>
      <c r="P632" s="31">
        <v>46320</v>
      </c>
      <c r="Q632" s="31"/>
      <c r="R632" s="29" t="s">
        <v>1164</v>
      </c>
      <c r="S632" s="32">
        <v>68</v>
      </c>
      <c r="T632" s="33">
        <v>81.97</v>
      </c>
      <c r="U632" s="27">
        <v>9</v>
      </c>
      <c r="V632" s="27">
        <v>27</v>
      </c>
      <c r="W632" s="27">
        <v>36</v>
      </c>
    </row>
    <row r="633" spans="1:23">
      <c r="A633" s="28">
        <v>4688</v>
      </c>
      <c r="B633" s="29" t="s">
        <v>2358</v>
      </c>
      <c r="C633" s="29" t="s">
        <v>2359</v>
      </c>
      <c r="D633" s="29" t="s">
        <v>25</v>
      </c>
      <c r="E633" s="29" t="s">
        <v>26</v>
      </c>
      <c r="F633" s="29" t="s">
        <v>27</v>
      </c>
      <c r="G633" s="29" t="s">
        <v>28</v>
      </c>
      <c r="H633" s="29" t="s">
        <v>29</v>
      </c>
      <c r="I633" s="29" t="s">
        <v>30</v>
      </c>
      <c r="J633" s="30">
        <v>31335948.399999999</v>
      </c>
      <c r="K633" s="29" t="s">
        <v>1163</v>
      </c>
      <c r="L633" s="29" t="s">
        <v>93</v>
      </c>
      <c r="M633" s="29" t="s">
        <v>691</v>
      </c>
      <c r="N633" s="51">
        <v>17.66</v>
      </c>
      <c r="O633" s="31">
        <v>45651</v>
      </c>
      <c r="P633" s="31">
        <v>46320</v>
      </c>
      <c r="Q633" s="31"/>
      <c r="R633" s="29" t="s">
        <v>1164</v>
      </c>
      <c r="S633" s="32">
        <v>81.97</v>
      </c>
      <c r="T633" s="33">
        <v>99.63</v>
      </c>
      <c r="U633" s="27">
        <v>12</v>
      </c>
      <c r="V633" s="27">
        <v>34</v>
      </c>
      <c r="W633" s="27">
        <v>46</v>
      </c>
    </row>
    <row r="634" spans="1:23">
      <c r="A634" s="28">
        <v>4689</v>
      </c>
      <c r="B634" s="29" t="s">
        <v>2360</v>
      </c>
      <c r="C634" s="29" t="s">
        <v>2361</v>
      </c>
      <c r="D634" s="29" t="s">
        <v>25</v>
      </c>
      <c r="E634" s="29" t="s">
        <v>26</v>
      </c>
      <c r="F634" s="29" t="s">
        <v>27</v>
      </c>
      <c r="G634" s="29" t="s">
        <v>28</v>
      </c>
      <c r="H634" s="29" t="s">
        <v>29</v>
      </c>
      <c r="I634" s="29" t="s">
        <v>30</v>
      </c>
      <c r="J634" s="30">
        <v>37174065.310000002</v>
      </c>
      <c r="K634" s="29" t="s">
        <v>2362</v>
      </c>
      <c r="L634" s="29" t="s">
        <v>115</v>
      </c>
      <c r="M634" s="29" t="s">
        <v>691</v>
      </c>
      <c r="N634" s="51">
        <v>14</v>
      </c>
      <c r="O634" s="31">
        <v>45194</v>
      </c>
      <c r="P634" s="31">
        <v>46078</v>
      </c>
      <c r="Q634" s="31"/>
      <c r="R634" s="29" t="s">
        <v>1096</v>
      </c>
      <c r="S634" s="32">
        <v>27</v>
      </c>
      <c r="T634" s="33">
        <v>41</v>
      </c>
      <c r="U634" s="45">
        <v>9</v>
      </c>
      <c r="V634" s="45">
        <v>27</v>
      </c>
      <c r="W634" s="45">
        <v>36</v>
      </c>
    </row>
    <row r="635" spans="1:23">
      <c r="A635" s="28">
        <v>4690</v>
      </c>
      <c r="B635" s="29" t="s">
        <v>2363</v>
      </c>
      <c r="C635" s="29" t="s">
        <v>2364</v>
      </c>
      <c r="D635" s="29" t="s">
        <v>25</v>
      </c>
      <c r="E635" s="29" t="s">
        <v>26</v>
      </c>
      <c r="F635" s="29" t="s">
        <v>27</v>
      </c>
      <c r="G635" s="29" t="s">
        <v>28</v>
      </c>
      <c r="H635" s="29" t="s">
        <v>2365</v>
      </c>
      <c r="I635" s="29" t="s">
        <v>40</v>
      </c>
      <c r="J635" s="30">
        <v>512418.42</v>
      </c>
      <c r="K635" s="29" t="s">
        <v>2366</v>
      </c>
      <c r="L635" s="29" t="s">
        <v>42</v>
      </c>
      <c r="M635" s="29" t="s">
        <v>1842</v>
      </c>
      <c r="N635" s="51">
        <v>0</v>
      </c>
      <c r="O635" s="31">
        <v>45955</v>
      </c>
      <c r="P635" s="31">
        <v>46137</v>
      </c>
      <c r="Q635" s="31"/>
      <c r="R635" s="29" t="s">
        <v>2367</v>
      </c>
      <c r="S635" s="32">
        <v>1</v>
      </c>
      <c r="T635" s="33">
        <v>1</v>
      </c>
      <c r="U635" s="45">
        <v>1</v>
      </c>
      <c r="V635" s="45">
        <v>3</v>
      </c>
      <c r="W635" s="45">
        <v>4</v>
      </c>
    </row>
    <row r="636" spans="1:23">
      <c r="A636" s="40">
        <v>4691</v>
      </c>
      <c r="B636" s="40" t="s">
        <v>2368</v>
      </c>
      <c r="C636" s="40" t="s">
        <v>2369</v>
      </c>
      <c r="D636" s="40" t="s">
        <v>25</v>
      </c>
      <c r="E636" s="40" t="s">
        <v>26</v>
      </c>
      <c r="F636" s="40" t="s">
        <v>27</v>
      </c>
      <c r="G636" s="40" t="s">
        <v>28</v>
      </c>
      <c r="H636" s="40" t="s">
        <v>1292</v>
      </c>
      <c r="I636" s="40" t="s">
        <v>30</v>
      </c>
      <c r="J636" s="41">
        <v>79819604.560000002</v>
      </c>
      <c r="K636" s="29" t="s">
        <v>2004</v>
      </c>
      <c r="L636" s="29" t="s">
        <v>150</v>
      </c>
      <c r="M636" s="40" t="s">
        <v>1446</v>
      </c>
      <c r="N636" s="63">
        <v>3.0799999999999983</v>
      </c>
      <c r="O636" s="42">
        <v>45986</v>
      </c>
      <c r="P636" s="42">
        <v>47447</v>
      </c>
      <c r="Q636" s="40"/>
      <c r="R636" s="40" t="s">
        <v>1035</v>
      </c>
      <c r="S636" s="43">
        <v>40.1</v>
      </c>
      <c r="T636" s="44">
        <v>43.18</v>
      </c>
      <c r="U636" s="45">
        <v>113</v>
      </c>
      <c r="V636" s="48">
        <v>151</v>
      </c>
      <c r="W636" s="49">
        <v>264</v>
      </c>
    </row>
    <row r="637" spans="1:23">
      <c r="A637" s="28">
        <v>4695</v>
      </c>
      <c r="B637" s="29" t="s">
        <v>2370</v>
      </c>
      <c r="C637" s="29" t="s">
        <v>2371</v>
      </c>
      <c r="D637" s="29" t="s">
        <v>25</v>
      </c>
      <c r="E637" s="29" t="s">
        <v>26</v>
      </c>
      <c r="F637" s="29" t="s">
        <v>27</v>
      </c>
      <c r="G637" s="29" t="s">
        <v>28</v>
      </c>
      <c r="H637" s="29" t="s">
        <v>29</v>
      </c>
      <c r="I637" s="29" t="s">
        <v>30</v>
      </c>
      <c r="J637" s="30">
        <v>1313047.97</v>
      </c>
      <c r="K637" s="29" t="s">
        <v>811</v>
      </c>
      <c r="L637" s="29" t="s">
        <v>150</v>
      </c>
      <c r="M637" s="40" t="s">
        <v>33</v>
      </c>
      <c r="N637" s="51">
        <v>0</v>
      </c>
      <c r="O637" s="31">
        <v>45790</v>
      </c>
      <c r="P637" s="31">
        <v>45974</v>
      </c>
      <c r="Q637" s="31">
        <v>45974</v>
      </c>
      <c r="R637" s="29" t="s">
        <v>2372</v>
      </c>
      <c r="S637" s="32">
        <v>72</v>
      </c>
      <c r="T637" s="33">
        <v>72</v>
      </c>
      <c r="U637" s="45">
        <v>1</v>
      </c>
      <c r="V637" s="45">
        <v>2</v>
      </c>
      <c r="W637" s="45">
        <v>3</v>
      </c>
    </row>
    <row r="638" spans="1:23">
      <c r="A638" s="28">
        <v>4696</v>
      </c>
      <c r="B638" s="29" t="s">
        <v>2373</v>
      </c>
      <c r="C638" s="29" t="s">
        <v>2374</v>
      </c>
      <c r="D638" s="29" t="s">
        <v>25</v>
      </c>
      <c r="E638" s="29" t="s">
        <v>26</v>
      </c>
      <c r="F638" s="29" t="s">
        <v>27</v>
      </c>
      <c r="G638" s="29" t="s">
        <v>28</v>
      </c>
      <c r="H638" s="24" t="s">
        <v>29</v>
      </c>
      <c r="I638" s="29" t="s">
        <v>30</v>
      </c>
      <c r="J638" s="30">
        <v>10989576.93</v>
      </c>
      <c r="K638" s="29" t="s">
        <v>2375</v>
      </c>
      <c r="L638" s="29" t="s">
        <v>396</v>
      </c>
      <c r="M638" s="29" t="s">
        <v>691</v>
      </c>
      <c r="N638" s="51">
        <v>26.31</v>
      </c>
      <c r="O638" s="31">
        <v>45529</v>
      </c>
      <c r="P638" s="31">
        <v>46078</v>
      </c>
      <c r="Q638" s="31"/>
      <c r="R638" s="29" t="s">
        <v>1993</v>
      </c>
      <c r="S638" s="32">
        <v>5.58</v>
      </c>
      <c r="T638" s="33">
        <v>39</v>
      </c>
      <c r="U638" s="45">
        <v>83</v>
      </c>
      <c r="V638" s="45">
        <v>249</v>
      </c>
      <c r="W638" s="45">
        <v>332</v>
      </c>
    </row>
    <row r="639" spans="1:23">
      <c r="A639" s="66">
        <v>4697</v>
      </c>
      <c r="B639" s="34" t="s">
        <v>2376</v>
      </c>
      <c r="C639" s="34" t="s">
        <v>2377</v>
      </c>
      <c r="D639" s="34" t="s">
        <v>25</v>
      </c>
      <c r="E639" s="34" t="s">
        <v>26</v>
      </c>
      <c r="F639" s="34" t="s">
        <v>27</v>
      </c>
      <c r="G639" s="34" t="s">
        <v>28</v>
      </c>
      <c r="H639" s="34" t="s">
        <v>29</v>
      </c>
      <c r="I639" s="34" t="s">
        <v>30</v>
      </c>
      <c r="J639" s="50">
        <v>34242367.369999997</v>
      </c>
      <c r="K639" s="34" t="s">
        <v>2378</v>
      </c>
      <c r="L639" s="34" t="s">
        <v>93</v>
      </c>
      <c r="M639" s="34" t="s">
        <v>691</v>
      </c>
      <c r="N639" s="67">
        <v>0</v>
      </c>
      <c r="O639" s="68">
        <v>45674</v>
      </c>
      <c r="P639" s="68">
        <v>46039</v>
      </c>
      <c r="Q639" s="68"/>
      <c r="R639" s="34" t="s">
        <v>1173</v>
      </c>
      <c r="S639" s="69">
        <v>64.8</v>
      </c>
      <c r="T639" s="70">
        <v>64.8</v>
      </c>
      <c r="U639" s="76">
        <v>18</v>
      </c>
      <c r="V639" s="76">
        <v>54</v>
      </c>
      <c r="W639" s="76">
        <v>72</v>
      </c>
    </row>
    <row r="640" spans="1:23">
      <c r="A640" s="77">
        <v>4698</v>
      </c>
      <c r="B640" s="71" t="s">
        <v>2379</v>
      </c>
      <c r="C640" s="90" t="s">
        <v>2380</v>
      </c>
      <c r="D640" s="90" t="s">
        <v>25</v>
      </c>
      <c r="E640" s="90" t="s">
        <v>26</v>
      </c>
      <c r="F640" s="90" t="s">
        <v>27</v>
      </c>
      <c r="G640" s="90" t="s">
        <v>28</v>
      </c>
      <c r="H640" s="71" t="s">
        <v>29</v>
      </c>
      <c r="I640" s="90" t="s">
        <v>30</v>
      </c>
      <c r="J640" s="92">
        <v>525543.88</v>
      </c>
      <c r="K640" s="71" t="s">
        <v>1143</v>
      </c>
      <c r="L640" s="71" t="s">
        <v>93</v>
      </c>
      <c r="M640" s="71" t="s">
        <v>33</v>
      </c>
      <c r="N640" s="63">
        <v>0</v>
      </c>
      <c r="O640" s="73">
        <v>45777</v>
      </c>
      <c r="P640" s="73">
        <v>45960</v>
      </c>
      <c r="Q640" s="73">
        <v>45890</v>
      </c>
      <c r="R640" s="71" t="s">
        <v>2381</v>
      </c>
      <c r="S640" s="74">
        <v>219.4</v>
      </c>
      <c r="T640" s="74">
        <v>219.4</v>
      </c>
      <c r="U640" s="98">
        <v>1</v>
      </c>
      <c r="V640" s="61">
        <v>3</v>
      </c>
      <c r="W640" s="61">
        <v>4</v>
      </c>
    </row>
    <row r="641" spans="1:23">
      <c r="A641" s="55">
        <v>4703</v>
      </c>
      <c r="B641" s="56" t="s">
        <v>2382</v>
      </c>
      <c r="C641" s="89" t="s">
        <v>2383</v>
      </c>
      <c r="D641" s="89" t="s">
        <v>25</v>
      </c>
      <c r="E641" s="89" t="s">
        <v>26</v>
      </c>
      <c r="F641" s="89" t="s">
        <v>27</v>
      </c>
      <c r="G641" s="89" t="s">
        <v>28</v>
      </c>
      <c r="H641" s="56" t="s">
        <v>29</v>
      </c>
      <c r="I641" s="89" t="s">
        <v>30</v>
      </c>
      <c r="J641" s="91">
        <v>6409326.6200000001</v>
      </c>
      <c r="K641" s="56" t="s">
        <v>2345</v>
      </c>
      <c r="L641" s="56" t="s">
        <v>150</v>
      </c>
      <c r="M641" s="56" t="s">
        <v>33</v>
      </c>
      <c r="N641" s="51">
        <v>0</v>
      </c>
      <c r="O641" s="58">
        <v>45722</v>
      </c>
      <c r="P641" s="58">
        <v>45966</v>
      </c>
      <c r="Q641" s="58">
        <v>45950</v>
      </c>
      <c r="R641" s="56" t="s">
        <v>1346</v>
      </c>
      <c r="S641" s="59">
        <v>39.9</v>
      </c>
      <c r="T641" s="59">
        <v>39.9</v>
      </c>
      <c r="U641" s="98">
        <v>3</v>
      </c>
      <c r="V641" s="61">
        <v>10</v>
      </c>
      <c r="W641" s="61">
        <v>13</v>
      </c>
    </row>
    <row r="642" spans="1:23" s="62" customFormat="1">
      <c r="A642" s="28">
        <v>4704</v>
      </c>
      <c r="B642" s="52" t="s">
        <v>2384</v>
      </c>
      <c r="C642" s="52" t="s">
        <v>2385</v>
      </c>
      <c r="D642" s="29" t="s">
        <v>25</v>
      </c>
      <c r="E642" s="29" t="s">
        <v>26</v>
      </c>
      <c r="F642" s="29" t="s">
        <v>27</v>
      </c>
      <c r="G642" s="29" t="s">
        <v>28</v>
      </c>
      <c r="H642" s="52" t="s">
        <v>29</v>
      </c>
      <c r="I642" s="52" t="s">
        <v>30</v>
      </c>
      <c r="J642" s="30">
        <v>1102700</v>
      </c>
      <c r="K642" s="35" t="s">
        <v>2386</v>
      </c>
      <c r="L642" s="29" t="s">
        <v>102</v>
      </c>
      <c r="M642" s="29" t="s">
        <v>691</v>
      </c>
      <c r="N642" s="51">
        <v>0</v>
      </c>
      <c r="O642" s="31">
        <v>45775</v>
      </c>
      <c r="P642" s="31">
        <v>46050</v>
      </c>
      <c r="Q642" s="31"/>
      <c r="R642" s="29" t="s">
        <v>2387</v>
      </c>
      <c r="S642" s="32">
        <v>10.87</v>
      </c>
      <c r="T642" s="32">
        <v>10.87</v>
      </c>
      <c r="U642" s="97">
        <v>1</v>
      </c>
      <c r="V642" s="45">
        <v>3</v>
      </c>
      <c r="W642" s="45">
        <v>4</v>
      </c>
    </row>
    <row r="643" spans="1:23" s="62" customFormat="1">
      <c r="A643" s="28">
        <v>4705</v>
      </c>
      <c r="B643" s="52" t="s">
        <v>2388</v>
      </c>
      <c r="C643" s="52" t="s">
        <v>2389</v>
      </c>
      <c r="D643" s="29" t="s">
        <v>25</v>
      </c>
      <c r="E643" s="29" t="s">
        <v>26</v>
      </c>
      <c r="F643" s="29" t="s">
        <v>27</v>
      </c>
      <c r="G643" s="29" t="s">
        <v>28</v>
      </c>
      <c r="H643" s="52" t="s">
        <v>39</v>
      </c>
      <c r="I643" s="29" t="s">
        <v>40</v>
      </c>
      <c r="J643" s="30">
        <v>53656177.380000003</v>
      </c>
      <c r="K643" s="35" t="s">
        <v>2390</v>
      </c>
      <c r="L643" s="29" t="s">
        <v>42</v>
      </c>
      <c r="M643" s="29" t="s">
        <v>691</v>
      </c>
      <c r="N643" s="51">
        <v>24.681999999999999</v>
      </c>
      <c r="O643" s="31">
        <v>44743</v>
      </c>
      <c r="P643" s="31">
        <v>45992</v>
      </c>
      <c r="Q643" s="31"/>
      <c r="R643" s="29" t="s">
        <v>2391</v>
      </c>
      <c r="S643" s="32">
        <v>0</v>
      </c>
      <c r="T643" s="32">
        <v>24.68</v>
      </c>
      <c r="U643" s="97">
        <v>145</v>
      </c>
      <c r="V643" s="45">
        <v>434</v>
      </c>
      <c r="W643" s="45">
        <v>579</v>
      </c>
    </row>
    <row r="644" spans="1:23">
      <c r="A644" s="27">
        <v>4706</v>
      </c>
      <c r="B644" s="87" t="s">
        <v>2392</v>
      </c>
      <c r="C644" s="87" t="s">
        <v>2393</v>
      </c>
      <c r="D644" s="40" t="s">
        <v>25</v>
      </c>
      <c r="E644" s="40" t="s">
        <v>26</v>
      </c>
      <c r="F644" s="40" t="s">
        <v>27</v>
      </c>
      <c r="G644" s="40" t="s">
        <v>28</v>
      </c>
      <c r="H644" s="87" t="s">
        <v>2394</v>
      </c>
      <c r="I644" s="87" t="s">
        <v>30</v>
      </c>
      <c r="J644" s="41">
        <v>322767.69</v>
      </c>
      <c r="K644" s="95" t="s">
        <v>2395</v>
      </c>
      <c r="L644" s="40" t="s">
        <v>42</v>
      </c>
      <c r="M644" s="40" t="s">
        <v>1842</v>
      </c>
      <c r="N644" s="63">
        <v>0</v>
      </c>
      <c r="O644" s="42">
        <v>45991</v>
      </c>
      <c r="P644" s="42">
        <v>46295</v>
      </c>
      <c r="Q644" s="42"/>
      <c r="R644" s="40" t="s">
        <v>1951</v>
      </c>
      <c r="S644" s="43">
        <v>20.8</v>
      </c>
      <c r="T644" s="43">
        <v>20.8</v>
      </c>
      <c r="U644" s="96">
        <v>1</v>
      </c>
      <c r="V644" s="45">
        <v>3</v>
      </c>
      <c r="W644" s="45">
        <v>4</v>
      </c>
    </row>
    <row r="645" spans="1:23">
      <c r="A645" s="40">
        <v>4712</v>
      </c>
      <c r="B645" s="87" t="s">
        <v>2396</v>
      </c>
      <c r="C645" s="87" t="s">
        <v>2397</v>
      </c>
      <c r="D645" s="40" t="s">
        <v>25</v>
      </c>
      <c r="E645" s="40" t="s">
        <v>26</v>
      </c>
      <c r="F645" s="40" t="s">
        <v>27</v>
      </c>
      <c r="G645" s="40" t="s">
        <v>28</v>
      </c>
      <c r="H645" s="87" t="s">
        <v>1292</v>
      </c>
      <c r="I645" s="87" t="s">
        <v>30</v>
      </c>
      <c r="J645" s="41">
        <v>155432580.47999999</v>
      </c>
      <c r="K645" s="35" t="s">
        <v>2004</v>
      </c>
      <c r="L645" s="29" t="s">
        <v>150</v>
      </c>
      <c r="M645" s="40" t="s">
        <v>1446</v>
      </c>
      <c r="N645" s="63">
        <v>4.0400000000000027</v>
      </c>
      <c r="O645" s="42">
        <v>45986</v>
      </c>
      <c r="P645" s="42">
        <v>47447</v>
      </c>
      <c r="Q645" s="40"/>
      <c r="R645" s="40" t="s">
        <v>1035</v>
      </c>
      <c r="S645" s="43">
        <v>30.7</v>
      </c>
      <c r="T645" s="43">
        <v>34.74</v>
      </c>
      <c r="U645" s="96">
        <v>38</v>
      </c>
      <c r="V645" s="45">
        <v>51</v>
      </c>
      <c r="W645" s="49">
        <v>89</v>
      </c>
    </row>
    <row r="646" spans="1:23" ht="12.75" customHeight="1">
      <c r="A646" s="40">
        <v>4713</v>
      </c>
      <c r="B646" s="40" t="s">
        <v>2398</v>
      </c>
      <c r="C646" s="40" t="s">
        <v>2399</v>
      </c>
      <c r="D646" s="40" t="s">
        <v>25</v>
      </c>
      <c r="E646" s="40" t="s">
        <v>26</v>
      </c>
      <c r="F646" s="40" t="s">
        <v>27</v>
      </c>
      <c r="G646" s="40" t="s">
        <v>28</v>
      </c>
      <c r="H646" s="40" t="s">
        <v>29</v>
      </c>
      <c r="I646" s="40" t="s">
        <v>30</v>
      </c>
      <c r="J646" s="41">
        <v>728995.07</v>
      </c>
      <c r="K646" s="29" t="s">
        <v>1811</v>
      </c>
      <c r="L646" s="29" t="s">
        <v>93</v>
      </c>
      <c r="M646" s="40" t="s">
        <v>691</v>
      </c>
      <c r="N646" s="63">
        <v>0</v>
      </c>
      <c r="O646" s="42">
        <v>45855</v>
      </c>
      <c r="P646" s="42">
        <v>46039</v>
      </c>
      <c r="Q646" s="40"/>
      <c r="R646" s="40" t="s">
        <v>1812</v>
      </c>
      <c r="S646" s="43">
        <v>25.5</v>
      </c>
      <c r="T646" s="44">
        <v>25.5</v>
      </c>
      <c r="U646" s="45">
        <v>1</v>
      </c>
      <c r="V646" s="45">
        <v>2</v>
      </c>
      <c r="W646" s="49">
        <v>3</v>
      </c>
    </row>
    <row r="647" spans="1:23" ht="15" customHeight="1">
      <c r="A647" s="71">
        <v>4714</v>
      </c>
      <c r="B647" s="88" t="s">
        <v>2400</v>
      </c>
      <c r="C647" s="71" t="s">
        <v>2401</v>
      </c>
      <c r="D647" s="71" t="s">
        <v>25</v>
      </c>
      <c r="E647" s="71" t="s">
        <v>26</v>
      </c>
      <c r="F647" s="71" t="s">
        <v>27</v>
      </c>
      <c r="G647" s="71" t="s">
        <v>28</v>
      </c>
      <c r="H647" s="88" t="s">
        <v>29</v>
      </c>
      <c r="I647" s="80" t="s">
        <v>40</v>
      </c>
      <c r="J647" s="72">
        <v>28052943.469999999</v>
      </c>
      <c r="K647" s="81" t="s">
        <v>585</v>
      </c>
      <c r="L647" s="56" t="s">
        <v>150</v>
      </c>
      <c r="M647" s="71" t="s">
        <v>1842</v>
      </c>
      <c r="N647" s="63">
        <v>0</v>
      </c>
      <c r="O647" s="73">
        <v>45986</v>
      </c>
      <c r="P647" s="73">
        <v>46351</v>
      </c>
      <c r="Q647" s="71"/>
      <c r="R647" s="71" t="s">
        <v>2402</v>
      </c>
      <c r="S647" s="74">
        <v>1.5</v>
      </c>
      <c r="T647" s="74">
        <v>1.5</v>
      </c>
      <c r="U647" s="99">
        <v>25</v>
      </c>
      <c r="V647" s="61">
        <v>74</v>
      </c>
      <c r="W647" s="75">
        <v>99</v>
      </c>
    </row>
    <row r="648" spans="1:23" ht="15" customHeight="1">
      <c r="A648" s="28">
        <v>4716</v>
      </c>
      <c r="B648" s="52" t="s">
        <v>2403</v>
      </c>
      <c r="C648" s="29" t="s">
        <v>2404</v>
      </c>
      <c r="D648" s="29" t="s">
        <v>25</v>
      </c>
      <c r="E648" s="29" t="s">
        <v>26</v>
      </c>
      <c r="F648" s="29" t="s">
        <v>27</v>
      </c>
      <c r="G648" s="29" t="s">
        <v>28</v>
      </c>
      <c r="H648" s="29" t="s">
        <v>29</v>
      </c>
      <c r="I648" s="52" t="s">
        <v>30</v>
      </c>
      <c r="J648" s="30">
        <v>1849999.87</v>
      </c>
      <c r="K648" s="35" t="s">
        <v>989</v>
      </c>
      <c r="L648" s="29" t="s">
        <v>42</v>
      </c>
      <c r="M648" s="29" t="s">
        <v>691</v>
      </c>
      <c r="N648" s="51">
        <v>0</v>
      </c>
      <c r="O648" s="31">
        <v>45894</v>
      </c>
      <c r="P648" s="31">
        <v>46016</v>
      </c>
      <c r="Q648" s="31"/>
      <c r="R648" s="29" t="s">
        <v>990</v>
      </c>
      <c r="S648" s="32">
        <v>167.03700000000001</v>
      </c>
      <c r="T648" s="32">
        <v>167.04</v>
      </c>
      <c r="U648" s="53">
        <v>2</v>
      </c>
      <c r="V648" s="45">
        <v>6</v>
      </c>
      <c r="W648" s="27">
        <v>8</v>
      </c>
    </row>
    <row r="649" spans="1:23" ht="13.5" customHeight="1">
      <c r="A649" s="28">
        <v>4723</v>
      </c>
      <c r="B649" s="52" t="s">
        <v>2405</v>
      </c>
      <c r="C649" s="29" t="s">
        <v>2406</v>
      </c>
      <c r="D649" s="29" t="s">
        <v>25</v>
      </c>
      <c r="E649" s="29" t="s">
        <v>26</v>
      </c>
      <c r="F649" s="29" t="s">
        <v>27</v>
      </c>
      <c r="G649" s="29" t="s">
        <v>28</v>
      </c>
      <c r="H649" s="52" t="s">
        <v>46</v>
      </c>
      <c r="I649" s="52" t="s">
        <v>30</v>
      </c>
      <c r="J649" s="30">
        <v>183490555.06999999</v>
      </c>
      <c r="K649" s="35" t="s">
        <v>2407</v>
      </c>
      <c r="L649" s="29" t="s">
        <v>93</v>
      </c>
      <c r="M649" s="29" t="s">
        <v>1842</v>
      </c>
      <c r="N649" s="51">
        <v>24.3</v>
      </c>
      <c r="O649" s="31">
        <v>45986</v>
      </c>
      <c r="P649" s="31">
        <v>46532</v>
      </c>
      <c r="Q649" s="31"/>
      <c r="R649" s="29" t="s">
        <v>1350</v>
      </c>
      <c r="S649" s="32">
        <v>1.2</v>
      </c>
      <c r="T649" s="32">
        <v>25.5</v>
      </c>
      <c r="U649" s="53">
        <v>77</v>
      </c>
      <c r="V649" s="27">
        <v>230</v>
      </c>
      <c r="W649" s="27">
        <v>306</v>
      </c>
    </row>
    <row r="650" spans="1:23" s="62" customFormat="1">
      <c r="C650" s="101"/>
      <c r="K650" s="86"/>
      <c r="L650" s="86"/>
      <c r="S650" s="82"/>
      <c r="T650" s="82"/>
      <c r="U650" s="83"/>
      <c r="V650" s="83"/>
      <c r="W650" s="84"/>
    </row>
    <row r="651" spans="1:23" s="62" customFormat="1">
      <c r="C651" s="101"/>
      <c r="K651" s="86"/>
      <c r="L651" s="86"/>
      <c r="S651" s="82"/>
      <c r="T651" s="82"/>
      <c r="U651" s="83"/>
      <c r="V651" s="83"/>
      <c r="W651" s="84"/>
    </row>
    <row r="652" spans="1:23" s="62" customFormat="1">
      <c r="C652" s="101"/>
      <c r="H652" s="85"/>
      <c r="K652" s="86"/>
      <c r="L652" s="86"/>
      <c r="S652" s="82"/>
      <c r="T652" s="82"/>
      <c r="U652" s="83"/>
      <c r="V652" s="83"/>
      <c r="W652" s="84"/>
    </row>
    <row r="653" spans="1:23" s="62" customFormat="1">
      <c r="C653" s="101"/>
      <c r="K653" s="86"/>
      <c r="L653" s="86"/>
      <c r="S653" s="82"/>
      <c r="T653" s="82"/>
      <c r="U653" s="83"/>
      <c r="V653" s="83"/>
      <c r="W653" s="84"/>
    </row>
    <row r="658" spans="11:13">
      <c r="K658" s="36"/>
      <c r="L658" s="36"/>
      <c r="M658" s="64"/>
    </row>
    <row r="659" spans="11:13" ht="15.75">
      <c r="K659" s="36"/>
      <c r="L659" s="36"/>
      <c r="M659" s="65"/>
    </row>
    <row r="661" spans="11:13">
      <c r="K661" s="36"/>
      <c r="L661"/>
    </row>
  </sheetData>
  <autoFilter ref="A1:W649" xr:uid="{A6233D6A-FB2B-4655-9272-44B787E006EE}"/>
  <sortState xmlns:xlrd2="http://schemas.microsoft.com/office/spreadsheetml/2017/richdata2" ref="A533:W661">
    <sortCondition ref="A1:A661"/>
  </sortState>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74FD7-1F77-4691-91B6-E2850A780C53}">
  <sheetPr codeName="Planilha3">
    <tabColor rgb="FFFFFF00"/>
  </sheetPr>
  <dimension ref="A1:H28"/>
  <sheetViews>
    <sheetView workbookViewId="0">
      <selection activeCell="G32" sqref="G32"/>
    </sheetView>
  </sheetViews>
  <sheetFormatPr defaultRowHeight="15"/>
  <cols>
    <col min="1" max="1" width="40.42578125" bestFit="1" customWidth="1"/>
    <col min="2" max="2" width="22.28515625" style="19" bestFit="1" customWidth="1"/>
    <col min="3" max="3" width="7" customWidth="1"/>
    <col min="4" max="4" width="43.5703125" bestFit="1" customWidth="1"/>
    <col min="5" max="5" width="25.7109375" customWidth="1"/>
    <col min="7" max="7" width="41.85546875" bestFit="1" customWidth="1"/>
    <col min="8" max="8" width="15.42578125" customWidth="1"/>
  </cols>
  <sheetData>
    <row r="1" spans="1:8" s="1" customFormat="1" ht="28.5" customHeight="1">
      <c r="A1" s="7" t="s">
        <v>2408</v>
      </c>
      <c r="B1" s="20">
        <f>SUMIF(GERAL!F:F,"DER",GERAL!J:J)</f>
        <v>15014638587.620005</v>
      </c>
      <c r="D1" s="7" t="s">
        <v>2409</v>
      </c>
      <c r="E1" s="8">
        <f>SUMIF(GERAL!F:F,"DER",GERAL!N:N)</f>
        <v>9552.2760000000035</v>
      </c>
      <c r="G1" s="7" t="s">
        <v>2410</v>
      </c>
      <c r="H1" s="9">
        <f>COUNTIF(GERAL!F:F,"DER")</f>
        <v>648</v>
      </c>
    </row>
    <row r="2" spans="1:8">
      <c r="A2" s="10"/>
      <c r="B2" s="21"/>
      <c r="C2" s="36"/>
      <c r="D2" s="10"/>
      <c r="E2" s="11"/>
      <c r="F2" s="36"/>
      <c r="G2" s="10" t="s">
        <v>2411</v>
      </c>
      <c r="H2" s="10"/>
    </row>
    <row r="3" spans="1:8">
      <c r="A3" s="12" t="s">
        <v>42</v>
      </c>
      <c r="B3" s="22">
        <f>SUMIFS(GERAL!J:J,GERAL!F:F,"DER",GERAL!L:L,"RA de Campinas")</f>
        <v>2074852783.23</v>
      </c>
      <c r="C3" s="36"/>
      <c r="D3" s="12" t="s">
        <v>42</v>
      </c>
      <c r="E3" s="13">
        <f>SUMIFS(GERAL!N:N,GERAL!F:F,"DER",GERAL!L:L,"RA de Campinas")</f>
        <v>1184.7300000000002</v>
      </c>
      <c r="F3" s="36"/>
      <c r="G3" s="12" t="s">
        <v>42</v>
      </c>
      <c r="H3" s="14">
        <f>COUNTIFS(GERAL!F:F,"DER",GERAL!L:L,"RA de Campinas")</f>
        <v>106</v>
      </c>
    </row>
    <row r="4" spans="1:8">
      <c r="A4" s="12" t="s">
        <v>355</v>
      </c>
      <c r="B4" s="22">
        <f>SUMIFS(GERAL!J:J,GERAL!F:F,"DER",GERAL!L:L,"RA de Araçatuba")</f>
        <v>1293806143.1700001</v>
      </c>
      <c r="C4" s="36"/>
      <c r="D4" s="12" t="s">
        <v>355</v>
      </c>
      <c r="E4" s="13">
        <f>SUMIFS(GERAL!N:N,GERAL!F:F,"DER",GERAL!L:L,"RA de Araçatuba")</f>
        <v>637.41300000000012</v>
      </c>
      <c r="F4" s="36"/>
      <c r="G4" s="12" t="s">
        <v>355</v>
      </c>
      <c r="H4" s="14">
        <f>COUNTIFS(GERAL!F:F,"DER",GERAL!L:L,"RA de Araçatuba")</f>
        <v>44</v>
      </c>
    </row>
    <row r="5" spans="1:8">
      <c r="A5" s="12" t="s">
        <v>32</v>
      </c>
      <c r="B5" s="22">
        <f>SUMIFS(GERAL!J:J,GERAL!F:F,"DER",GERAL!L:L,"RA da Baixada Santista")</f>
        <v>78283058.319999993</v>
      </c>
      <c r="C5" s="36"/>
      <c r="D5" s="12" t="s">
        <v>32</v>
      </c>
      <c r="E5" s="13">
        <f>SUMIFS(GERAL!N:N,GERAL!F:F,"DER",GERAL!L:L,"RA da Baixada Santista")</f>
        <v>164.68</v>
      </c>
      <c r="F5" s="36"/>
      <c r="G5" s="12" t="s">
        <v>32</v>
      </c>
      <c r="H5" s="14">
        <f>COUNTIFS(GERAL!F:F,"DER",GERAL!L:L,"RA da Baixada Santista")</f>
        <v>9</v>
      </c>
    </row>
    <row r="6" spans="1:8">
      <c r="A6" s="12" t="s">
        <v>137</v>
      </c>
      <c r="B6" s="22">
        <f>SUMIFS(GERAL!J:J,GERAL!F:F,"DER",GERAL!L:L,"RA de Barretos")</f>
        <v>603423396.70000017</v>
      </c>
      <c r="C6" s="36"/>
      <c r="D6" s="12" t="s">
        <v>137</v>
      </c>
      <c r="E6" s="13">
        <f>SUMIFS(GERAL!N:N,GERAL!F:F,"DER",GERAL!L:L,"RA de Barretos")</f>
        <v>479.79499999999996</v>
      </c>
      <c r="F6" s="36"/>
      <c r="G6" s="12" t="s">
        <v>137</v>
      </c>
      <c r="H6" s="14">
        <f>COUNTIFS(GERAL!F:F,"DER",GERAL!L:L,"RA de Barretos")</f>
        <v>28</v>
      </c>
    </row>
    <row r="7" spans="1:8">
      <c r="A7" s="12" t="s">
        <v>53</v>
      </c>
      <c r="B7" s="22">
        <f>SUMIFS(GERAL!J:J,GERAL!F:F,"DER",GERAL!L:L,"RA de Bauru")</f>
        <v>446396548.20000011</v>
      </c>
      <c r="C7" s="36"/>
      <c r="D7" s="12" t="s">
        <v>53</v>
      </c>
      <c r="E7" s="13">
        <f>SUMIFS(GERAL!N:N,GERAL!F:F,"DER",GERAL!L:L,"RA de Bauru")</f>
        <v>501.40899999999999</v>
      </c>
      <c r="F7" s="36"/>
      <c r="G7" s="12" t="s">
        <v>53</v>
      </c>
      <c r="H7" s="14">
        <f>COUNTIFS(GERAL!F:F,"DER",GERAL!L:L,"RA de Bauru")</f>
        <v>23</v>
      </c>
    </row>
    <row r="8" spans="1:8">
      <c r="A8" s="12" t="s">
        <v>62</v>
      </c>
      <c r="B8" s="22">
        <f>SUMIFS(GERAL!J:J,GERAL!F:F,"DER",GERAL!L:L,"RA Central")</f>
        <v>370389958.43999994</v>
      </c>
      <c r="C8" s="36"/>
      <c r="D8" s="12" t="s">
        <v>62</v>
      </c>
      <c r="E8" s="13">
        <f>SUMIFS(GERAL!N:N,GERAL!F:F,"DER",GERAL!L:L,"RA Central")</f>
        <v>438.197</v>
      </c>
      <c r="F8" s="36"/>
      <c r="G8" s="12" t="s">
        <v>62</v>
      </c>
      <c r="H8" s="14">
        <f>COUNTIFS(GERAL!F:F,"DER",GERAL!L:L,"RA Central")</f>
        <v>32</v>
      </c>
    </row>
    <row r="9" spans="1:8">
      <c r="A9" s="12" t="s">
        <v>303</v>
      </c>
      <c r="B9" s="22">
        <f>SUMIFS(GERAL!J:J,GERAL!F:F,"DER",GERAL!L:L,"RA de Franca")</f>
        <v>292114832.54000002</v>
      </c>
      <c r="C9" s="36"/>
      <c r="D9" s="12" t="s">
        <v>303</v>
      </c>
      <c r="E9" s="13">
        <f>SUMIFS(GERAL!N:N,GERAL!F:F,"DER",GERAL!L:L,"RA de Franca")</f>
        <v>148.34</v>
      </c>
      <c r="F9" s="36"/>
      <c r="G9" s="12" t="s">
        <v>303</v>
      </c>
      <c r="H9" s="14">
        <f>COUNTIFS(GERAL!F:F,"DER",GERAL!L:L,"RA de Franca")</f>
        <v>19</v>
      </c>
    </row>
    <row r="10" spans="1:8">
      <c r="A10" s="12" t="s">
        <v>83</v>
      </c>
      <c r="B10" s="22">
        <f>SUMIFS(GERAL!J:J,GERAL!F:F,"DER",GERAL!L:L,"RA de Itapeva")</f>
        <v>873976093.15999997</v>
      </c>
      <c r="C10" s="36"/>
      <c r="D10" s="12" t="s">
        <v>83</v>
      </c>
      <c r="E10" s="13">
        <f>SUMIFS(GERAL!N:N,GERAL!F:F,"DER",GERAL!L:L,"RA de Itapeva")</f>
        <v>559.26400000000001</v>
      </c>
      <c r="F10" s="36"/>
      <c r="G10" s="12" t="s">
        <v>83</v>
      </c>
      <c r="H10" s="14">
        <f>COUNTIFS(GERAL!F:F,"DER",GERAL!L:L,"RA de Itapeva")</f>
        <v>29</v>
      </c>
    </row>
    <row r="11" spans="1:8">
      <c r="A11" s="12" t="s">
        <v>102</v>
      </c>
      <c r="B11" s="22">
        <f>SUMIFS(GERAL!J:J,GERAL!F:F,"DER",GERAL!L:L,"RA de Marília")</f>
        <v>628746020.82000017</v>
      </c>
      <c r="C11" s="36"/>
      <c r="D11" s="12" t="s">
        <v>102</v>
      </c>
      <c r="E11" s="13">
        <f>SUMIFS(GERAL!N:N,GERAL!F:F,"DER",GERAL!L:L,"RA de Marília")</f>
        <v>486.16599999999994</v>
      </c>
      <c r="F11" s="36"/>
      <c r="G11" s="12" t="s">
        <v>102</v>
      </c>
      <c r="H11" s="14">
        <f>COUNTIFS(GERAL!F:F,"DER",GERAL!L:L,"RA de Marília")</f>
        <v>32</v>
      </c>
    </row>
    <row r="12" spans="1:8">
      <c r="A12" s="12" t="s">
        <v>396</v>
      </c>
      <c r="B12" s="22">
        <f>SUMIFS(GERAL!J:J,GERAL!F:F,"DER",GERAL!L:L,"RA de Presidente Prudente")</f>
        <v>709368758.50999987</v>
      </c>
      <c r="C12" s="36"/>
      <c r="D12" s="12" t="s">
        <v>396</v>
      </c>
      <c r="E12" s="13">
        <f>SUMIFS(GERAL!N:N,GERAL!F:F,"DER",GERAL!L:L,"RA de Presidente Prudente")</f>
        <v>705.98699999999997</v>
      </c>
      <c r="F12" s="36"/>
      <c r="G12" s="12" t="s">
        <v>396</v>
      </c>
      <c r="H12" s="14">
        <f>COUNTIFS(GERAL!F:F,"DER",GERAL!L:L,"RA de Presidente Prudente")</f>
        <v>39</v>
      </c>
    </row>
    <row r="13" spans="1:8">
      <c r="A13" s="12" t="s">
        <v>88</v>
      </c>
      <c r="B13" s="22">
        <f>SUMIFS(GERAL!J:J,GERAL!F:F,"DER",GERAL!L:L,"RA de Registro")</f>
        <v>952131818.01999998</v>
      </c>
      <c r="C13" s="36"/>
      <c r="D13" s="12" t="s">
        <v>88</v>
      </c>
      <c r="E13" s="13">
        <f>SUMIFS(GERAL!N:N,GERAL!F:F,"DER",GERAL!L:L,"RA de Registro")</f>
        <v>466.25</v>
      </c>
      <c r="F13" s="36"/>
      <c r="G13" s="12" t="s">
        <v>88</v>
      </c>
      <c r="H13" s="14">
        <f>COUNTIFS(GERAL!F:F,"DER",GERAL!L:L,"RA de Registro")</f>
        <v>13</v>
      </c>
    </row>
    <row r="14" spans="1:8">
      <c r="A14" s="12" t="s">
        <v>115</v>
      </c>
      <c r="B14" s="22">
        <f>SUMIFS(GERAL!J:J,GERAL!F:F,"DER",GERAL!L:L,"RA de Ribeirão Preto")</f>
        <v>459375331.82999998</v>
      </c>
      <c r="C14" s="36"/>
      <c r="D14" s="12" t="s">
        <v>115</v>
      </c>
      <c r="E14" s="13">
        <f>SUMIFS(GERAL!N:N,GERAL!F:F,"DER",GERAL!L:L,"RA de Ribeirão Preto")</f>
        <v>349.66799999999995</v>
      </c>
      <c r="F14" s="36"/>
      <c r="G14" s="12" t="s">
        <v>115</v>
      </c>
      <c r="H14" s="14">
        <f>COUNTIFS(GERAL!F:F,"DER",GERAL!L:L,"RA de Ribeirão Preto")</f>
        <v>24</v>
      </c>
    </row>
    <row r="15" spans="1:8">
      <c r="A15" s="12" t="s">
        <v>128</v>
      </c>
      <c r="B15" s="22">
        <f>SUMIFS(GERAL!J:J,GERAL!F:F,"DER",GERAL!L:L,"RA de São José do Rio Preto")</f>
        <v>2002881094.3400006</v>
      </c>
      <c r="C15" s="36"/>
      <c r="D15" s="12" t="s">
        <v>128</v>
      </c>
      <c r="E15" s="13">
        <f>SUMIFS(GERAL!N:N,GERAL!F:F,"DER",GERAL!L:L,"RA de São José do Rio Preto")</f>
        <v>1567.021</v>
      </c>
      <c r="F15" s="36"/>
      <c r="G15" s="12" t="s">
        <v>128</v>
      </c>
      <c r="H15" s="14">
        <f>COUNTIFS(GERAL!F:F,"DER",GERAL!L:L,"RA de São José do Rio Preto")</f>
        <v>83</v>
      </c>
    </row>
    <row r="16" spans="1:8">
      <c r="A16" s="12" t="s">
        <v>93</v>
      </c>
      <c r="B16" s="22">
        <f>SUMIFS(GERAL!J:J,GERAL!F:F,"DER",GERAL!L:L,"RA de São José dos Campos")</f>
        <v>1273607338.45</v>
      </c>
      <c r="C16" s="36"/>
      <c r="D16" s="12" t="s">
        <v>93</v>
      </c>
      <c r="E16" s="13">
        <f>SUMIFS(GERAL!N:N,GERAL!F:F,"DER",GERAL!L:L,"RA de São José dos Campos")</f>
        <v>664.54499999999996</v>
      </c>
      <c r="F16" s="36"/>
      <c r="G16" s="12" t="s">
        <v>93</v>
      </c>
      <c r="H16" s="14">
        <f>COUNTIFS(GERAL!F:F,"DER",GERAL!L:L,"RA de São José dos Campos")</f>
        <v>67</v>
      </c>
    </row>
    <row r="17" spans="1:8">
      <c r="A17" s="12" t="s">
        <v>48</v>
      </c>
      <c r="B17" s="22">
        <f>SUMIFS(GERAL!J:J,GERAL!F:F,"DER",GERAL!L:L,"RA de Sorocaba")</f>
        <v>1200657882.5700004</v>
      </c>
      <c r="C17" s="36"/>
      <c r="D17" s="12" t="s">
        <v>48</v>
      </c>
      <c r="E17" s="13">
        <f>SUMIFS(GERAL!N:N,GERAL!F:F,"DER",GERAL!L:L,"RA de Sorocaba")</f>
        <v>582.50599999999997</v>
      </c>
      <c r="F17" s="36"/>
      <c r="G17" s="12" t="s">
        <v>48</v>
      </c>
      <c r="H17" s="14">
        <f>COUNTIFS(GERAL!F:F,"DER",GERAL!L:L,"RA de Sorocaba")</f>
        <v>37</v>
      </c>
    </row>
    <row r="18" spans="1:8">
      <c r="A18" s="12" t="s">
        <v>150</v>
      </c>
      <c r="B18" s="22">
        <f>SUMIFS(GERAL!J:J,GERAL!F:F,"DER",GERAL!L:L,"Região Metropolitana de São Paulo")</f>
        <v>1754627529.3199997</v>
      </c>
      <c r="C18" s="36"/>
      <c r="D18" s="12" t="s">
        <v>150</v>
      </c>
      <c r="E18" s="13">
        <f>SUMIFS(GERAL!N:N,GERAL!F:F,"DER",GERAL!L:L,"Região Metropolitana de São Paulo")</f>
        <v>616.30500000000006</v>
      </c>
      <c r="F18" s="36"/>
      <c r="G18" s="12" t="s">
        <v>150</v>
      </c>
      <c r="H18" s="14">
        <f>COUNTIFS(GERAL!F:F,"DER",GERAL!L:L,"Região Metropolitana de São Paulo")</f>
        <v>63</v>
      </c>
    </row>
    <row r="19" spans="1:8">
      <c r="A19" s="10"/>
      <c r="B19" s="23"/>
      <c r="C19" s="36"/>
      <c r="D19" s="10"/>
      <c r="E19" s="15"/>
      <c r="F19" s="36"/>
      <c r="G19" s="10"/>
      <c r="H19" s="16"/>
    </row>
    <row r="20" spans="1:8" ht="18.75" customHeight="1">
      <c r="A20" s="10"/>
      <c r="B20" s="17">
        <f>SUM(B3:B18)</f>
        <v>15014638587.620001</v>
      </c>
      <c r="C20" s="39"/>
      <c r="D20" s="39"/>
      <c r="E20" s="4">
        <f>SUM(E3:E18)</f>
        <v>9552.2759999999998</v>
      </c>
      <c r="F20" s="5"/>
      <c r="G20" s="39"/>
      <c r="H20" s="6">
        <f>SUM(H3:H18)</f>
        <v>648</v>
      </c>
    </row>
    <row r="21" spans="1:8">
      <c r="A21" s="2"/>
      <c r="B21" s="18"/>
    </row>
    <row r="22" spans="1:8" ht="15.75">
      <c r="A22" s="110" t="s">
        <v>12</v>
      </c>
      <c r="B22" s="111"/>
      <c r="D22" s="110" t="s">
        <v>12</v>
      </c>
      <c r="E22" s="111"/>
      <c r="G22" s="110" t="s">
        <v>12</v>
      </c>
      <c r="H22" s="111"/>
    </row>
    <row r="23" spans="1:8">
      <c r="A23" s="12" t="s">
        <v>1446</v>
      </c>
      <c r="B23" s="22">
        <f>SUMIFS(GERAL!J:J,GERAL!F:F,"DER",GERAL!M:M,'RESUMO DER-SP'!A23)</f>
        <v>643520192.08999991</v>
      </c>
      <c r="D23" s="12" t="s">
        <v>1446</v>
      </c>
      <c r="E23" s="13">
        <f>SUMIFS(GERAL!N:N,GERAL!F:F,"DER",GERAL!M:M,D23)</f>
        <v>78.626000000000005</v>
      </c>
      <c r="G23" s="12" t="s">
        <v>1446</v>
      </c>
      <c r="H23" s="14">
        <f>COUNTIFS(GERAL!F:F,"DER",GERAL!M:M,'RESUMO DER-SP'!G23)</f>
        <v>9</v>
      </c>
    </row>
    <row r="24" spans="1:8">
      <c r="A24" s="12" t="s">
        <v>33</v>
      </c>
      <c r="B24" s="22">
        <f>SUMIFS(GERAL!J:J,GERAL!F:F,"DER",GERAL!M:M,'RESUMO DER-SP'!A24)</f>
        <v>8325006210.6900005</v>
      </c>
      <c r="D24" s="12" t="s">
        <v>33</v>
      </c>
      <c r="E24" s="13">
        <f>SUMIFS(GERAL!N:N,GERAL!F:F,"DER",GERAL!M:M,D24)</f>
        <v>6018.3359999999993</v>
      </c>
      <c r="G24" s="12" t="s">
        <v>33</v>
      </c>
      <c r="H24" s="14">
        <f>COUNTIFS(GERAL!F:F,"DER",GERAL!M:M,'RESUMO DER-SP'!G24)</f>
        <v>439</v>
      </c>
    </row>
    <row r="25" spans="1:8">
      <c r="A25" s="12" t="s">
        <v>1563</v>
      </c>
      <c r="B25" s="22">
        <f>SUMIFS(GERAL!J:J,GERAL!F:F,"DER",GERAL!M:M,'RESUMO DER-SP'!A25)</f>
        <v>1892159224.54</v>
      </c>
      <c r="D25" s="12" t="s">
        <v>1563</v>
      </c>
      <c r="E25" s="13">
        <f>SUMIFS(GERAL!N:N,GERAL!F:F,"DER",GERAL!M:M,D25)</f>
        <v>871.81299999999976</v>
      </c>
      <c r="G25" s="12" t="s">
        <v>1563</v>
      </c>
      <c r="H25" s="14">
        <f>COUNTIFS(GERAL!F:F,"DER",GERAL!M:M,'RESUMO DER-SP'!G25)</f>
        <v>87</v>
      </c>
    </row>
    <row r="26" spans="1:8">
      <c r="A26" s="12" t="s">
        <v>1842</v>
      </c>
      <c r="B26" s="22">
        <f>SUMIFS(GERAL!J:J,GERAL!F:F,"DER",GERAL!M:M,"Licitação em andamento")</f>
        <v>4153952960.3000002</v>
      </c>
      <c r="D26" s="12" t="s">
        <v>1842</v>
      </c>
      <c r="E26" s="13">
        <f>SUMIFS(GERAL!N:N,GERAL!F:F,"DER",GERAL!M:M,D26)</f>
        <v>2583.5009999999993</v>
      </c>
      <c r="G26" s="12" t="s">
        <v>1842</v>
      </c>
      <c r="H26" s="14">
        <f>COUNTIFS(GERAL!F:F,"DER",GERAL!M:M,'RESUMO DER-SP'!G26)</f>
        <v>113</v>
      </c>
    </row>
    <row r="27" spans="1:8">
      <c r="A27" s="10"/>
      <c r="B27" s="23"/>
      <c r="C27" s="36"/>
      <c r="D27" s="10"/>
      <c r="E27" s="15"/>
      <c r="F27" s="36"/>
      <c r="G27" s="10"/>
      <c r="H27" s="16"/>
    </row>
    <row r="28" spans="1:8">
      <c r="B28" s="17">
        <f>SUM(B23:B26)</f>
        <v>15014638587.619999</v>
      </c>
      <c r="E28" s="4">
        <f>SUM(E23:E26)</f>
        <v>9552.275999999998</v>
      </c>
      <c r="H28" s="6">
        <f>SUM(H23:H26)</f>
        <v>648</v>
      </c>
    </row>
  </sheetData>
  <mergeCells count="3">
    <mergeCell ref="A22:B22"/>
    <mergeCell ref="D22:E22"/>
    <mergeCell ref="G22:H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1D0DD0A84C73A4D800758FC34114F54" ma:contentTypeVersion="3" ma:contentTypeDescription="Crie um novo documento." ma:contentTypeScope="" ma:versionID="221ba8bcb92f00e7d03fdafd50173871">
  <xsd:schema xmlns:xsd="http://www.w3.org/2001/XMLSchema" xmlns:xs="http://www.w3.org/2001/XMLSchema" xmlns:p="http://schemas.microsoft.com/office/2006/metadata/properties" xmlns:ns2="502fd6f5-7cf2-445e-9fe1-a146714b1b45" targetNamespace="http://schemas.microsoft.com/office/2006/metadata/properties" ma:root="true" ma:fieldsID="d0e0126b56dd342e2244de78e3f2bc3e" ns2:_="">
    <xsd:import namespace="502fd6f5-7cf2-445e-9fe1-a146714b1b4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2fd6f5-7cf2-445e-9fe1-a146714b1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C68F04-89AF-49FB-BE02-B942AB050044}"/>
</file>

<file path=customXml/itemProps2.xml><?xml version="1.0" encoding="utf-8"?>
<ds:datastoreItem xmlns:ds="http://schemas.openxmlformats.org/officeDocument/2006/customXml" ds:itemID="{6362E5BB-F8C5-464C-A7BD-5236BE83D64B}"/>
</file>

<file path=customXml/itemProps3.xml><?xml version="1.0" encoding="utf-8"?>
<ds:datastoreItem xmlns:ds="http://schemas.openxmlformats.org/officeDocument/2006/customXml" ds:itemID="{AF7E8F25-BA88-4F1E-9806-644925DD270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Melo - Cast</dc:creator>
  <cp:keywords/>
  <dc:description/>
  <cp:lastModifiedBy>Thais de Jesus Silva</cp:lastModifiedBy>
  <cp:revision/>
  <dcterms:created xsi:type="dcterms:W3CDTF">2025-03-27T21:19:59Z</dcterms:created>
  <dcterms:modified xsi:type="dcterms:W3CDTF">2025-11-19T12:44:42Z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0x010100E1D0DD0A84C73A4D800758FC34114F54</vt:lpwstr>
  </property>
</Properties>
</file>